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L" sheetId="3" r:id="rId1"/>
    <sheet name="BS" sheetId="4" r:id="rId2"/>
    <sheet name="cap Account" sheetId="5" r:id="rId3"/>
    <sheet name="IT Comp" sheetId="6" r:id="rId4"/>
  </sheets>
  <definedNames>
    <definedName name="_xlnm.Print_Area" localSheetId="1">BS!$D$3:$J$47</definedName>
    <definedName name="_xlnm.Print_Area" localSheetId="2">'cap Account'!$D$2:$H$23</definedName>
    <definedName name="_xlnm.Print_Area" localSheetId="3">'IT Comp'!$C$3:$F$43</definedName>
    <definedName name="_xlnm.Print_Area" localSheetId="0">PL!$C$3:$G$47</definedName>
  </definedNames>
  <calcPr calcId="145621"/>
</workbook>
</file>

<file path=xl/calcChain.xml><?xml version="1.0" encoding="utf-8"?>
<calcChain xmlns="http://schemas.openxmlformats.org/spreadsheetml/2006/main">
  <c r="I34" i="6" l="1"/>
  <c r="J35" i="4"/>
  <c r="J32" i="4"/>
  <c r="I27" i="4"/>
  <c r="I21" i="4"/>
  <c r="I22" i="4" s="1"/>
  <c r="J22" i="4" s="1"/>
  <c r="I17" i="4"/>
  <c r="J17" i="4" s="1"/>
  <c r="I16" i="4"/>
  <c r="I12" i="4"/>
  <c r="I13" i="4" s="1"/>
  <c r="G16" i="3"/>
  <c r="D14" i="3" s="1"/>
  <c r="D16" i="3" s="1"/>
  <c r="J13" i="4" l="1"/>
  <c r="I28" i="4"/>
  <c r="J28" i="4" s="1"/>
  <c r="G18" i="3"/>
  <c r="G38" i="3" s="1"/>
  <c r="J39" i="4" l="1"/>
  <c r="D32" i="3"/>
  <c r="D36" i="3" s="1"/>
  <c r="F20" i="6" l="1"/>
  <c r="F23" i="6" s="1"/>
  <c r="F28" i="6" s="1"/>
  <c r="F30" i="6" s="1"/>
  <c r="F31" i="6" s="1"/>
  <c r="H12" i="5"/>
  <c r="H14" i="5" s="1"/>
  <c r="E12" i="5" s="1"/>
  <c r="E14" i="5" s="1"/>
  <c r="D38" i="3"/>
  <c r="F32" i="6" l="1"/>
  <c r="F33" i="6" s="1"/>
  <c r="F10" i="4"/>
  <c r="F39" i="4" s="1"/>
  <c r="L39" i="4" s="1"/>
  <c r="F34" i="6" l="1"/>
</calcChain>
</file>

<file path=xl/sharedStrings.xml><?xml version="1.0" encoding="utf-8"?>
<sst xmlns="http://schemas.openxmlformats.org/spreadsheetml/2006/main" count="108" uniqueCount="78">
  <si>
    <t>Particulars</t>
  </si>
  <si>
    <t>Amt.(Rs.)</t>
  </si>
  <si>
    <t>To Purchases</t>
  </si>
  <si>
    <t>To Labour Charges</t>
  </si>
  <si>
    <t>By Sales</t>
  </si>
  <si>
    <t>By Servicing Charges</t>
  </si>
  <si>
    <t>To Shop Expenses</t>
  </si>
  <si>
    <t>To Conveyance Expenses</t>
  </si>
  <si>
    <t>To Printing &amp; Stationary</t>
  </si>
  <si>
    <t>To Electricity Expenses</t>
  </si>
  <si>
    <t>To Telephone Expenses</t>
  </si>
  <si>
    <t>To Travelling Expenses</t>
  </si>
  <si>
    <t>To Depreciation</t>
  </si>
  <si>
    <t>To Repairs &amp; Maintanence</t>
  </si>
  <si>
    <t>To Net Profit</t>
  </si>
  <si>
    <t xml:space="preserve">Profit &amp; Loss Account </t>
  </si>
  <si>
    <t>For the Year ending 31/03/2016</t>
  </si>
  <si>
    <t>By Closing Stock C/d</t>
  </si>
  <si>
    <t xml:space="preserve">To Opening Stock </t>
  </si>
  <si>
    <t xml:space="preserve">To Gross Profit </t>
  </si>
  <si>
    <t xml:space="preserve">By Gross Profit </t>
  </si>
  <si>
    <t>Tudjai Oil Shop</t>
  </si>
  <si>
    <t>Shrikant Haridas Yevare</t>
  </si>
  <si>
    <t>For Tudjai Oil Shop</t>
  </si>
  <si>
    <t>Y Shrikant Haridas</t>
  </si>
  <si>
    <t>Proprietor</t>
  </si>
  <si>
    <t>Balance Sheet</t>
  </si>
  <si>
    <t>As on 31/03/2016</t>
  </si>
  <si>
    <t>Capital A/c</t>
  </si>
  <si>
    <t>Fixed Assets</t>
  </si>
  <si>
    <t>Furniture</t>
  </si>
  <si>
    <t>Add:- Purchases</t>
  </si>
  <si>
    <t>Less:Depreciation</t>
  </si>
  <si>
    <t>Motor Cycle</t>
  </si>
  <si>
    <t>Mach Instruements</t>
  </si>
  <si>
    <t>Land at Chaitanyanagar</t>
  </si>
  <si>
    <t>Land at Bajrang Colony</t>
  </si>
  <si>
    <t>Current Assets</t>
  </si>
  <si>
    <t>Closing Stock</t>
  </si>
  <si>
    <t>Cash &amp; Bank Balance</t>
  </si>
  <si>
    <t>Current Liabilities</t>
  </si>
  <si>
    <t>Shrikant Haridas Yevare Capital A/c</t>
  </si>
  <si>
    <t>By Opening Balance</t>
  </si>
  <si>
    <t>To Closing Balance</t>
  </si>
  <si>
    <t>By Net Profit</t>
  </si>
  <si>
    <t>By Withdrawals</t>
  </si>
  <si>
    <t>By Cash</t>
  </si>
  <si>
    <t>Name:-</t>
  </si>
  <si>
    <t>Propritor of Tudjai Oil Shop</t>
  </si>
  <si>
    <t>DOB:-</t>
  </si>
  <si>
    <t>PAN:-</t>
  </si>
  <si>
    <t>AY:-</t>
  </si>
  <si>
    <t>FY:-</t>
  </si>
  <si>
    <t>Status:-</t>
  </si>
  <si>
    <t>Individual</t>
  </si>
  <si>
    <t>2016-17</t>
  </si>
  <si>
    <t>2015-16</t>
  </si>
  <si>
    <t>Address:-</t>
  </si>
  <si>
    <t>Retailer &amp; Repairing Centere</t>
  </si>
  <si>
    <t>Nature of Profession:-</t>
  </si>
  <si>
    <t>1) Income From Business or Profession</t>
  </si>
  <si>
    <t>Amt.(Rs)</t>
  </si>
  <si>
    <t>Gross Total Income</t>
  </si>
  <si>
    <t>Less: Deduction U/s 80C</t>
  </si>
  <si>
    <t>Net Taxable Income</t>
  </si>
  <si>
    <t>Computation of Total Income</t>
  </si>
  <si>
    <t>Computation of Total Income Tax</t>
  </si>
  <si>
    <t>Tax On Net Income</t>
  </si>
  <si>
    <t>Add: Education Cess</t>
  </si>
  <si>
    <t>Less: Rebate U/s 87A</t>
  </si>
  <si>
    <t>Total Tax Payable</t>
  </si>
  <si>
    <t>Less: Self Assesment Tax Paid</t>
  </si>
  <si>
    <t>Tax Payable/(Refundable)</t>
  </si>
  <si>
    <t>Mobiles</t>
  </si>
  <si>
    <t>Tax After Rebate</t>
  </si>
  <si>
    <t>To salary to Staff</t>
  </si>
  <si>
    <t>AAAA4850AAA</t>
  </si>
  <si>
    <t>1/2/1989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</si>
</sst>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1" fontId="0" fillId="0" borderId="0" xfId="0" applyNumberFormat="1"/>
    <xf numFmtId="1" fontId="2" fillId="0" borderId="10" xfId="0" applyNumberFormat="1" applyFont="1" applyBorder="1"/>
    <xf numFmtId="1" fontId="0" fillId="0" borderId="11" xfId="0" applyNumberForma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1" fontId="0" fillId="0" borderId="0" xfId="0" applyNumberFormat="1" applyBorder="1"/>
    <xf numFmtId="1" fontId="2" fillId="0" borderId="0" xfId="0" applyNumberFormat="1" applyFont="1" applyBorder="1"/>
    <xf numFmtId="0" fontId="0" fillId="0" borderId="7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/>
    <xf numFmtId="0" fontId="2" fillId="0" borderId="13" xfId="0" applyFont="1" applyBorder="1"/>
    <xf numFmtId="0" fontId="4" fillId="0" borderId="0" xfId="0" applyFont="1" applyBorder="1"/>
    <xf numFmtId="1" fontId="0" fillId="0" borderId="5" xfId="0" applyNumberFormat="1" applyBorder="1"/>
    <xf numFmtId="1" fontId="2" fillId="0" borderId="13" xfId="0" applyNumberFormat="1" applyFont="1" applyBorder="1"/>
    <xf numFmtId="1" fontId="1" fillId="0" borderId="0" xfId="0" applyNumberFormat="1" applyFont="1"/>
    <xf numFmtId="0" fontId="3" fillId="0" borderId="4" xfId="0" applyFont="1" applyBorder="1"/>
    <xf numFmtId="0" fontId="2" fillId="0" borderId="5" xfId="0" applyFont="1" applyBorder="1"/>
    <xf numFmtId="0" fontId="4" fillId="0" borderId="4" xfId="0" applyFont="1" applyBorder="1"/>
    <xf numFmtId="1" fontId="0" fillId="0" borderId="15" xfId="0" applyNumberFormat="1" applyBorder="1"/>
    <xf numFmtId="0" fontId="0" fillId="0" borderId="15" xfId="0" applyBorder="1"/>
    <xf numFmtId="0" fontId="6" fillId="0" borderId="1" xfId="0" applyFont="1" applyBorder="1"/>
    <xf numFmtId="0" fontId="6" fillId="0" borderId="4" xfId="0" applyFont="1" applyBorder="1"/>
    <xf numFmtId="0" fontId="7" fillId="0" borderId="4" xfId="0" applyFont="1" applyBorder="1"/>
    <xf numFmtId="0" fontId="3" fillId="0" borderId="4" xfId="0" applyFont="1" applyBorder="1" applyAlignment="1">
      <alignment horizontal="center"/>
    </xf>
    <xf numFmtId="14" fontId="0" fillId="0" borderId="0" xfId="0" quotePrefix="1" applyNumberForma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47"/>
  <sheetViews>
    <sheetView tabSelected="1" topLeftCell="B1" workbookViewId="0">
      <selection activeCell="D11" sqref="D11"/>
    </sheetView>
  </sheetViews>
  <sheetFormatPr defaultRowHeight="15" x14ac:dyDescent="0.25"/>
  <cols>
    <col min="2" max="2" width="30.140625" customWidth="1"/>
    <col min="3" max="3" width="29" customWidth="1"/>
    <col min="4" max="4" width="11.5703125" customWidth="1"/>
    <col min="5" max="5" width="3.42578125" customWidth="1"/>
    <col min="6" max="6" width="28.42578125" customWidth="1"/>
    <col min="7" max="7" width="11.28515625" customWidth="1"/>
    <col min="10" max="10" width="14.85546875" customWidth="1"/>
  </cols>
  <sheetData>
    <row r="2" spans="3:11" ht="15.75" thickBot="1" x14ac:dyDescent="0.3"/>
    <row r="3" spans="3:11" ht="18.75" x14ac:dyDescent="0.3">
      <c r="C3" s="45" t="s">
        <v>21</v>
      </c>
      <c r="D3" s="46"/>
      <c r="E3" s="46"/>
      <c r="F3" s="46"/>
      <c r="G3" s="47"/>
    </row>
    <row r="4" spans="3:11" ht="18.75" x14ac:dyDescent="0.3">
      <c r="C4" s="48" t="s">
        <v>15</v>
      </c>
      <c r="D4" s="49"/>
      <c r="E4" s="49"/>
      <c r="F4" s="49"/>
      <c r="G4" s="50"/>
    </row>
    <row r="5" spans="3:11" x14ac:dyDescent="0.25">
      <c r="C5" s="51" t="s">
        <v>16</v>
      </c>
      <c r="D5" s="52"/>
      <c r="E5" s="52"/>
      <c r="F5" s="52"/>
      <c r="G5" s="53"/>
    </row>
    <row r="6" spans="3:11" ht="15.75" thickBot="1" x14ac:dyDescent="0.3">
      <c r="C6" s="25" t="s">
        <v>0</v>
      </c>
      <c r="D6" s="11" t="s">
        <v>1</v>
      </c>
      <c r="E6" s="12"/>
      <c r="F6" s="11" t="s">
        <v>0</v>
      </c>
      <c r="G6" s="26" t="s">
        <v>1</v>
      </c>
    </row>
    <row r="7" spans="3:11" ht="15.75" thickTop="1" x14ac:dyDescent="0.25">
      <c r="C7" s="27"/>
      <c r="D7" s="19"/>
      <c r="E7" s="20"/>
      <c r="F7" s="19"/>
      <c r="G7" s="28"/>
      <c r="K7" s="1"/>
    </row>
    <row r="8" spans="3:11" x14ac:dyDescent="0.25">
      <c r="C8" s="7" t="s">
        <v>18</v>
      </c>
      <c r="D8" s="8">
        <v>37589</v>
      </c>
      <c r="E8" s="8"/>
      <c r="F8" s="8" t="s">
        <v>4</v>
      </c>
      <c r="G8" s="6">
        <v>422040</v>
      </c>
    </row>
    <row r="9" spans="3:11" x14ac:dyDescent="0.25">
      <c r="C9" s="7"/>
      <c r="D9" s="8"/>
      <c r="E9" s="8"/>
      <c r="F9" s="8"/>
      <c r="G9" s="6"/>
    </row>
    <row r="10" spans="3:11" x14ac:dyDescent="0.25">
      <c r="C10" s="7" t="s">
        <v>2</v>
      </c>
      <c r="D10" s="8">
        <v>291971</v>
      </c>
      <c r="E10" s="8"/>
      <c r="F10" s="8" t="s">
        <v>5</v>
      </c>
      <c r="G10" s="6">
        <v>269083</v>
      </c>
    </row>
    <row r="11" spans="3:11" x14ac:dyDescent="0.25">
      <c r="C11" s="7"/>
      <c r="D11" s="8"/>
      <c r="E11" s="8"/>
      <c r="F11" s="8"/>
      <c r="G11" s="6"/>
    </row>
    <row r="12" spans="3:11" x14ac:dyDescent="0.25">
      <c r="C12" s="7" t="s">
        <v>3</v>
      </c>
      <c r="D12" s="8">
        <v>85478</v>
      </c>
      <c r="E12" s="8"/>
      <c r="F12" s="8" t="s">
        <v>17</v>
      </c>
      <c r="G12" s="6">
        <v>90480</v>
      </c>
    </row>
    <row r="13" spans="3:11" x14ac:dyDescent="0.25">
      <c r="C13" s="7"/>
      <c r="D13" s="8"/>
      <c r="E13" s="8"/>
      <c r="F13" s="8"/>
      <c r="G13" s="6"/>
    </row>
    <row r="14" spans="3:11" x14ac:dyDescent="0.25">
      <c r="C14" s="5" t="s">
        <v>19</v>
      </c>
      <c r="D14" s="21">
        <f>G16-SUM(D8:D12)</f>
        <v>366565</v>
      </c>
      <c r="E14" s="8"/>
      <c r="F14" s="8"/>
      <c r="G14" s="6"/>
    </row>
    <row r="15" spans="3:11" x14ac:dyDescent="0.25">
      <c r="C15" s="5"/>
      <c r="D15" s="8"/>
      <c r="E15" s="8"/>
      <c r="F15" s="8"/>
      <c r="G15" s="6"/>
    </row>
    <row r="16" spans="3:11" x14ac:dyDescent="0.25">
      <c r="C16" s="7"/>
      <c r="D16" s="13">
        <f>SUM(D8:D14)</f>
        <v>781603</v>
      </c>
      <c r="E16" s="8"/>
      <c r="F16" s="8"/>
      <c r="G16" s="29">
        <f>SUM(G8:G14)</f>
        <v>781603</v>
      </c>
    </row>
    <row r="17" spans="3:7" x14ac:dyDescent="0.25">
      <c r="C17" s="7"/>
      <c r="D17" s="8"/>
      <c r="E17" s="8"/>
      <c r="F17" s="8"/>
      <c r="G17" s="6"/>
    </row>
    <row r="18" spans="3:7" x14ac:dyDescent="0.25">
      <c r="C18" s="7" t="s">
        <v>6</v>
      </c>
      <c r="D18" s="8">
        <v>7849</v>
      </c>
      <c r="E18" s="8"/>
      <c r="F18" s="8" t="s">
        <v>20</v>
      </c>
      <c r="G18" s="6">
        <f>D14</f>
        <v>366565</v>
      </c>
    </row>
    <row r="19" spans="3:7" x14ac:dyDescent="0.25">
      <c r="C19" s="7"/>
      <c r="D19" s="8"/>
      <c r="E19" s="8"/>
      <c r="F19" s="8"/>
      <c r="G19" s="6"/>
    </row>
    <row r="20" spans="3:7" x14ac:dyDescent="0.25">
      <c r="C20" s="7" t="s">
        <v>7</v>
      </c>
      <c r="D20" s="8">
        <v>5487</v>
      </c>
      <c r="E20" s="8"/>
      <c r="F20" s="8"/>
      <c r="G20" s="6"/>
    </row>
    <row r="21" spans="3:7" x14ac:dyDescent="0.25">
      <c r="C21" s="7"/>
      <c r="D21" s="8"/>
      <c r="E21" s="8"/>
      <c r="F21" s="8"/>
      <c r="G21" s="6"/>
    </row>
    <row r="22" spans="3:7" x14ac:dyDescent="0.25">
      <c r="C22" s="7" t="s">
        <v>75</v>
      </c>
      <c r="D22" s="8">
        <v>15000</v>
      </c>
      <c r="E22" s="8"/>
      <c r="F22" s="8"/>
      <c r="G22" s="6"/>
    </row>
    <row r="23" spans="3:7" x14ac:dyDescent="0.25">
      <c r="C23" s="7"/>
      <c r="D23" s="8"/>
      <c r="E23" s="8"/>
      <c r="F23" s="8"/>
      <c r="G23" s="6"/>
    </row>
    <row r="24" spans="3:7" x14ac:dyDescent="0.25">
      <c r="C24" s="7" t="s">
        <v>8</v>
      </c>
      <c r="D24" s="8">
        <v>2487</v>
      </c>
      <c r="E24" s="8"/>
      <c r="F24" s="8"/>
      <c r="G24" s="6"/>
    </row>
    <row r="25" spans="3:7" x14ac:dyDescent="0.25">
      <c r="C25" s="7"/>
      <c r="D25" s="8"/>
      <c r="E25" s="8"/>
      <c r="F25" s="8"/>
      <c r="G25" s="6"/>
    </row>
    <row r="26" spans="3:7" x14ac:dyDescent="0.25">
      <c r="C26" s="7" t="s">
        <v>9</v>
      </c>
      <c r="D26" s="8">
        <v>6841</v>
      </c>
      <c r="E26" s="8"/>
      <c r="F26" s="8"/>
      <c r="G26" s="6"/>
    </row>
    <row r="27" spans="3:7" x14ac:dyDescent="0.25">
      <c r="C27" s="7"/>
      <c r="D27" s="8"/>
      <c r="E27" s="8"/>
      <c r="F27" s="8"/>
      <c r="G27" s="6"/>
    </row>
    <row r="28" spans="3:7" x14ac:dyDescent="0.25">
      <c r="C28" s="7" t="s">
        <v>10</v>
      </c>
      <c r="D28" s="8">
        <v>7228</v>
      </c>
      <c r="E28" s="8"/>
      <c r="F28" s="8"/>
      <c r="G28" s="6"/>
    </row>
    <row r="29" spans="3:7" x14ac:dyDescent="0.25">
      <c r="C29" s="7"/>
      <c r="D29" s="8"/>
      <c r="E29" s="8"/>
      <c r="F29" s="8"/>
      <c r="G29" s="6"/>
    </row>
    <row r="30" spans="3:7" x14ac:dyDescent="0.25">
      <c r="C30" s="7" t="s">
        <v>11</v>
      </c>
      <c r="D30" s="8">
        <v>5781</v>
      </c>
      <c r="E30" s="8"/>
      <c r="F30" s="8"/>
      <c r="G30" s="6"/>
    </row>
    <row r="31" spans="3:7" x14ac:dyDescent="0.25">
      <c r="C31" s="7"/>
      <c r="D31" s="8"/>
      <c r="E31" s="8"/>
      <c r="F31" s="8"/>
      <c r="G31" s="6"/>
    </row>
    <row r="32" spans="3:7" x14ac:dyDescent="0.25">
      <c r="C32" s="7" t="s">
        <v>12</v>
      </c>
      <c r="D32" s="22">
        <f>SUM(BS!I13+BS!I16+BS!I22+BS!I28)</f>
        <v>12744.699999999999</v>
      </c>
      <c r="E32" s="8"/>
      <c r="F32" s="8"/>
      <c r="G32" s="6"/>
    </row>
    <row r="33" spans="3:7" x14ac:dyDescent="0.25">
      <c r="C33" s="7"/>
      <c r="D33" s="8"/>
      <c r="E33" s="8"/>
      <c r="F33" s="8"/>
      <c r="G33" s="6"/>
    </row>
    <row r="34" spans="3:7" x14ac:dyDescent="0.25">
      <c r="C34" s="7" t="s">
        <v>13</v>
      </c>
      <c r="D34" s="8">
        <v>3578</v>
      </c>
      <c r="E34" s="8"/>
      <c r="F34" s="8"/>
      <c r="G34" s="6"/>
    </row>
    <row r="35" spans="3:7" x14ac:dyDescent="0.25">
      <c r="C35" s="7"/>
      <c r="D35" s="8"/>
      <c r="E35" s="8"/>
      <c r="F35" s="8"/>
      <c r="G35" s="6"/>
    </row>
    <row r="36" spans="3:7" x14ac:dyDescent="0.25">
      <c r="C36" s="5" t="s">
        <v>14</v>
      </c>
      <c r="D36" s="23">
        <f>G38-SUM(D18:D34)</f>
        <v>299569.3</v>
      </c>
      <c r="E36" s="8"/>
      <c r="F36" s="8"/>
      <c r="G36" s="6"/>
    </row>
    <row r="37" spans="3:7" x14ac:dyDescent="0.25">
      <c r="C37" s="7"/>
      <c r="D37" s="8"/>
      <c r="E37" s="8"/>
      <c r="F37" s="8"/>
      <c r="G37" s="6"/>
    </row>
    <row r="38" spans="3:7" ht="15.75" thickBot="1" x14ac:dyDescent="0.3">
      <c r="C38" s="7"/>
      <c r="D38" s="14">
        <f>SUM(D18:D36)</f>
        <v>366565</v>
      </c>
      <c r="E38" s="8"/>
      <c r="F38" s="8"/>
      <c r="G38" s="30">
        <f>SUM(G18:G36)</f>
        <v>366565</v>
      </c>
    </row>
    <row r="39" spans="3:7" ht="15.75" thickTop="1" x14ac:dyDescent="0.25">
      <c r="C39" s="7"/>
      <c r="D39" s="8"/>
      <c r="E39" s="8"/>
      <c r="F39" s="8"/>
      <c r="G39" s="6"/>
    </row>
    <row r="40" spans="3:7" x14ac:dyDescent="0.25">
      <c r="C40" s="7"/>
      <c r="D40" s="8"/>
      <c r="E40" s="8"/>
      <c r="F40" s="8"/>
      <c r="G40" s="6"/>
    </row>
    <row r="41" spans="3:7" x14ac:dyDescent="0.25">
      <c r="C41" s="7"/>
      <c r="D41" s="8"/>
      <c r="E41" s="8"/>
      <c r="F41" s="21" t="s">
        <v>23</v>
      </c>
      <c r="G41" s="6"/>
    </row>
    <row r="42" spans="3:7" x14ac:dyDescent="0.25">
      <c r="C42" s="7"/>
      <c r="D42" s="8"/>
      <c r="E42" s="8"/>
      <c r="F42" s="8"/>
      <c r="G42" s="6"/>
    </row>
    <row r="43" spans="3:7" x14ac:dyDescent="0.25">
      <c r="C43" s="7"/>
      <c r="D43" s="8"/>
      <c r="E43" s="8"/>
      <c r="F43" s="8"/>
      <c r="G43" s="6"/>
    </row>
    <row r="44" spans="3:7" x14ac:dyDescent="0.25">
      <c r="C44" s="7"/>
      <c r="D44" s="8"/>
      <c r="E44" s="8"/>
      <c r="F44" s="21" t="s">
        <v>24</v>
      </c>
      <c r="G44" s="6"/>
    </row>
    <row r="45" spans="3:7" x14ac:dyDescent="0.25">
      <c r="C45" s="7"/>
      <c r="D45" s="8"/>
      <c r="E45" s="8"/>
      <c r="F45" s="8" t="s">
        <v>25</v>
      </c>
      <c r="G45" s="6"/>
    </row>
    <row r="46" spans="3:7" x14ac:dyDescent="0.25">
      <c r="C46" s="7"/>
      <c r="D46" s="8"/>
      <c r="E46" s="8"/>
      <c r="F46" s="8"/>
      <c r="G46" s="6"/>
    </row>
    <row r="47" spans="3:7" ht="15.75" thickBot="1" x14ac:dyDescent="0.3">
      <c r="C47" s="9"/>
      <c r="D47" s="24"/>
      <c r="E47" s="24"/>
      <c r="F47" s="24"/>
      <c r="G47" s="10"/>
    </row>
  </sheetData>
  <mergeCells count="3">
    <mergeCell ref="C3:G3"/>
    <mergeCell ref="C4:G4"/>
    <mergeCell ref="C5:G5"/>
  </mergeCells>
  <pageMargins left="0.94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L47"/>
  <sheetViews>
    <sheetView topLeftCell="A19" workbookViewId="0">
      <selection activeCell="A4" sqref="A4:XFD4"/>
    </sheetView>
  </sheetViews>
  <sheetFormatPr defaultRowHeight="15" x14ac:dyDescent="0.25"/>
  <cols>
    <col min="4" max="4" width="22.7109375" customWidth="1"/>
    <col min="5" max="5" width="8.85546875" customWidth="1"/>
    <col min="7" max="7" width="3" customWidth="1"/>
    <col min="8" max="8" width="23.140625" customWidth="1"/>
    <col min="9" max="9" width="8.85546875" customWidth="1"/>
    <col min="10" max="10" width="9.140625" customWidth="1"/>
  </cols>
  <sheetData>
    <row r="2" spans="4:10" ht="15.75" thickBot="1" x14ac:dyDescent="0.3"/>
    <row r="3" spans="4:10" ht="18.75" x14ac:dyDescent="0.3">
      <c r="D3" s="45" t="s">
        <v>21</v>
      </c>
      <c r="E3" s="46"/>
      <c r="F3" s="46"/>
      <c r="G3" s="46"/>
      <c r="H3" s="46"/>
      <c r="I3" s="46"/>
      <c r="J3" s="47"/>
    </row>
    <row r="4" spans="4:10" x14ac:dyDescent="0.25">
      <c r="D4" s="7"/>
      <c r="E4" s="8"/>
      <c r="F4" s="8"/>
      <c r="G4" s="8"/>
      <c r="H4" s="8"/>
      <c r="I4" s="8"/>
      <c r="J4" s="6"/>
    </row>
    <row r="5" spans="4:10" ht="18.75" x14ac:dyDescent="0.3">
      <c r="D5" s="48" t="s">
        <v>26</v>
      </c>
      <c r="E5" s="49"/>
      <c r="F5" s="49"/>
      <c r="G5" s="49"/>
      <c r="H5" s="49"/>
      <c r="I5" s="49"/>
      <c r="J5" s="50"/>
    </row>
    <row r="6" spans="4:10" x14ac:dyDescent="0.25">
      <c r="D6" s="51" t="s">
        <v>27</v>
      </c>
      <c r="E6" s="52"/>
      <c r="F6" s="52"/>
      <c r="G6" s="52"/>
      <c r="H6" s="52"/>
      <c r="I6" s="52"/>
      <c r="J6" s="53"/>
    </row>
    <row r="7" spans="4:10" ht="15.75" thickBot="1" x14ac:dyDescent="0.3">
      <c r="D7" s="25" t="s">
        <v>0</v>
      </c>
      <c r="E7" s="11" t="s">
        <v>1</v>
      </c>
      <c r="F7" s="11"/>
      <c r="G7" s="12"/>
      <c r="H7" s="11" t="s">
        <v>0</v>
      </c>
      <c r="I7" s="11" t="s">
        <v>1</v>
      </c>
      <c r="J7" s="26" t="s">
        <v>1</v>
      </c>
    </row>
    <row r="8" spans="4:10" ht="15.75" thickTop="1" x14ac:dyDescent="0.25">
      <c r="D8" s="7"/>
      <c r="E8" s="8"/>
      <c r="F8" s="8"/>
      <c r="G8" s="8"/>
      <c r="H8" s="8"/>
      <c r="I8" s="8"/>
      <c r="J8" s="6"/>
    </row>
    <row r="9" spans="4:10" x14ac:dyDescent="0.25">
      <c r="D9" s="5" t="s">
        <v>28</v>
      </c>
      <c r="E9" s="8"/>
      <c r="F9" s="8"/>
      <c r="G9" s="8"/>
      <c r="H9" s="31" t="s">
        <v>29</v>
      </c>
      <c r="I9" s="21"/>
      <c r="J9" s="6"/>
    </row>
    <row r="10" spans="4:10" x14ac:dyDescent="0.25">
      <c r="D10" s="7" t="s">
        <v>24</v>
      </c>
      <c r="E10" s="8"/>
      <c r="F10" s="22">
        <f>'cap Account'!E12</f>
        <v>380152.30000000005</v>
      </c>
      <c r="G10" s="8"/>
      <c r="H10" s="8" t="s">
        <v>30</v>
      </c>
      <c r="I10" s="8">
        <v>12652</v>
      </c>
      <c r="J10" s="6"/>
    </row>
    <row r="11" spans="4:10" x14ac:dyDescent="0.25">
      <c r="D11" s="7"/>
      <c r="E11" s="8"/>
      <c r="F11" s="8"/>
      <c r="G11" s="8"/>
      <c r="H11" s="8" t="s">
        <v>31</v>
      </c>
      <c r="I11" s="15">
        <v>15000</v>
      </c>
      <c r="J11" s="6"/>
    </row>
    <row r="12" spans="4:10" x14ac:dyDescent="0.25">
      <c r="D12" s="5" t="s">
        <v>40</v>
      </c>
      <c r="E12" s="8"/>
      <c r="F12" s="8">
        <v>57283</v>
      </c>
      <c r="G12" s="8"/>
      <c r="H12" s="8"/>
      <c r="I12" s="8">
        <f>I10+I11</f>
        <v>27652</v>
      </c>
      <c r="J12" s="6"/>
    </row>
    <row r="13" spans="4:10" x14ac:dyDescent="0.25">
      <c r="D13" s="7"/>
      <c r="E13" s="8"/>
      <c r="F13" s="8"/>
      <c r="G13" s="8"/>
      <c r="H13" s="8" t="s">
        <v>32</v>
      </c>
      <c r="I13" s="18">
        <f>I12*10%</f>
        <v>2765.2000000000003</v>
      </c>
      <c r="J13" s="32">
        <f>I12-I13</f>
        <v>24886.799999999999</v>
      </c>
    </row>
    <row r="14" spans="4:10" x14ac:dyDescent="0.25">
      <c r="D14" s="7"/>
      <c r="E14" s="8"/>
      <c r="F14" s="8"/>
      <c r="G14" s="8"/>
      <c r="H14" s="8"/>
      <c r="I14" s="8"/>
      <c r="J14" s="6"/>
    </row>
    <row r="15" spans="4:10" x14ac:dyDescent="0.25">
      <c r="D15" s="7"/>
      <c r="E15" s="8"/>
      <c r="F15" s="8"/>
      <c r="G15" s="8"/>
      <c r="H15" s="8" t="s">
        <v>33</v>
      </c>
      <c r="I15" s="8">
        <v>24312</v>
      </c>
      <c r="J15" s="6"/>
    </row>
    <row r="16" spans="4:10" x14ac:dyDescent="0.25">
      <c r="D16" s="7"/>
      <c r="E16" s="8"/>
      <c r="F16" s="8"/>
      <c r="G16" s="8"/>
      <c r="H16" s="8" t="s">
        <v>32</v>
      </c>
      <c r="I16" s="18">
        <f>I15*15%</f>
        <v>3646.7999999999997</v>
      </c>
      <c r="J16" s="6"/>
    </row>
    <row r="17" spans="4:10" x14ac:dyDescent="0.25">
      <c r="D17" s="7"/>
      <c r="E17" s="8"/>
      <c r="F17" s="8"/>
      <c r="G17" s="8"/>
      <c r="H17" s="8"/>
      <c r="I17" s="22">
        <f>I15-I16</f>
        <v>20665.2</v>
      </c>
      <c r="J17" s="32">
        <f>I17</f>
        <v>20665.2</v>
      </c>
    </row>
    <row r="18" spans="4:10" x14ac:dyDescent="0.25">
      <c r="D18" s="7"/>
      <c r="E18" s="8"/>
      <c r="F18" s="8"/>
      <c r="G18" s="8"/>
      <c r="H18" s="8"/>
      <c r="I18" s="8"/>
      <c r="J18" s="32"/>
    </row>
    <row r="19" spans="4:10" x14ac:dyDescent="0.25">
      <c r="D19" s="7"/>
      <c r="E19" s="8"/>
      <c r="F19" s="8"/>
      <c r="G19" s="8"/>
      <c r="H19" s="8" t="s">
        <v>34</v>
      </c>
      <c r="I19" s="8">
        <v>18351</v>
      </c>
      <c r="J19" s="6"/>
    </row>
    <row r="20" spans="4:10" x14ac:dyDescent="0.25">
      <c r="D20" s="7"/>
      <c r="E20" s="8"/>
      <c r="F20" s="8"/>
      <c r="G20" s="8"/>
      <c r="H20" s="8" t="s">
        <v>31</v>
      </c>
      <c r="I20" s="15">
        <v>10580</v>
      </c>
      <c r="J20" s="6"/>
    </row>
    <row r="21" spans="4:10" x14ac:dyDescent="0.25">
      <c r="D21" s="7"/>
      <c r="E21" s="8"/>
      <c r="F21" s="8"/>
      <c r="G21" s="8"/>
      <c r="H21" s="8"/>
      <c r="I21" s="8">
        <f>I19+I20</f>
        <v>28931</v>
      </c>
      <c r="J21" s="6"/>
    </row>
    <row r="22" spans="4:10" x14ac:dyDescent="0.25">
      <c r="D22" s="7"/>
      <c r="E22" s="8"/>
      <c r="F22" s="8"/>
      <c r="G22" s="8"/>
      <c r="H22" s="8" t="s">
        <v>32</v>
      </c>
      <c r="I22" s="18">
        <f>I21*15%</f>
        <v>4339.6499999999996</v>
      </c>
      <c r="J22" s="32">
        <f>I21-I22</f>
        <v>24591.35</v>
      </c>
    </row>
    <row r="23" spans="4:10" x14ac:dyDescent="0.25">
      <c r="D23" s="7"/>
      <c r="E23" s="8"/>
      <c r="F23" s="8"/>
      <c r="G23" s="8"/>
      <c r="H23" s="8"/>
      <c r="I23" s="8"/>
      <c r="J23" s="6"/>
    </row>
    <row r="24" spans="4:10" x14ac:dyDescent="0.25">
      <c r="D24" s="7"/>
      <c r="E24" s="8"/>
      <c r="F24" s="8"/>
      <c r="G24" s="8"/>
      <c r="H24" s="8"/>
      <c r="I24" s="8"/>
      <c r="J24" s="6"/>
    </row>
    <row r="25" spans="4:10" x14ac:dyDescent="0.25">
      <c r="D25" s="7"/>
      <c r="E25" s="8"/>
      <c r="F25" s="8"/>
      <c r="G25" s="8"/>
      <c r="H25" s="8" t="s">
        <v>73</v>
      </c>
      <c r="I25" s="8">
        <v>3287</v>
      </c>
      <c r="J25" s="6"/>
    </row>
    <row r="26" spans="4:10" x14ac:dyDescent="0.25">
      <c r="D26" s="7"/>
      <c r="E26" s="8"/>
      <c r="F26" s="8"/>
      <c r="G26" s="8"/>
      <c r="H26" s="8" t="s">
        <v>31</v>
      </c>
      <c r="I26" s="15">
        <v>10000</v>
      </c>
      <c r="J26" s="6"/>
    </row>
    <row r="27" spans="4:10" x14ac:dyDescent="0.25">
      <c r="D27" s="7"/>
      <c r="E27" s="8"/>
      <c r="F27" s="8"/>
      <c r="G27" s="8"/>
      <c r="H27" s="8"/>
      <c r="I27" s="8">
        <f>I25+I26</f>
        <v>13287</v>
      </c>
      <c r="J27" s="6"/>
    </row>
    <row r="28" spans="4:10" x14ac:dyDescent="0.25">
      <c r="D28" s="7"/>
      <c r="E28" s="8"/>
      <c r="F28" s="8"/>
      <c r="G28" s="8"/>
      <c r="H28" s="8" t="s">
        <v>32</v>
      </c>
      <c r="I28" s="18">
        <f>I27*15%</f>
        <v>1993.05</v>
      </c>
      <c r="J28" s="32">
        <f>I27-I28</f>
        <v>11293.95</v>
      </c>
    </row>
    <row r="29" spans="4:10" x14ac:dyDescent="0.25">
      <c r="D29" s="7"/>
      <c r="E29" s="8"/>
      <c r="F29" s="8"/>
      <c r="G29" s="8"/>
      <c r="H29" s="8"/>
      <c r="I29" s="8"/>
      <c r="J29" s="6"/>
    </row>
    <row r="30" spans="4:10" x14ac:dyDescent="0.25">
      <c r="D30" s="7"/>
      <c r="E30" s="8"/>
      <c r="F30" s="8"/>
      <c r="G30" s="8"/>
      <c r="H30" s="8"/>
      <c r="I30" s="8"/>
      <c r="J30" s="6"/>
    </row>
    <row r="31" spans="4:10" x14ac:dyDescent="0.25">
      <c r="D31" s="7"/>
      <c r="E31" s="8"/>
      <c r="F31" s="8"/>
      <c r="G31" s="8"/>
      <c r="H31" s="8" t="s">
        <v>35</v>
      </c>
      <c r="I31" s="8">
        <v>116390</v>
      </c>
      <c r="J31" s="6"/>
    </row>
    <row r="32" spans="4:10" x14ac:dyDescent="0.25">
      <c r="D32" s="7"/>
      <c r="E32" s="8"/>
      <c r="F32" s="8"/>
      <c r="G32" s="8"/>
      <c r="H32" s="8" t="s">
        <v>36</v>
      </c>
      <c r="I32" s="15">
        <v>125000</v>
      </c>
      <c r="J32" s="6">
        <f>I31+I32</f>
        <v>241390</v>
      </c>
    </row>
    <row r="33" spans="4:12" x14ac:dyDescent="0.25">
      <c r="D33" s="7"/>
      <c r="E33" s="8"/>
      <c r="F33" s="8"/>
      <c r="G33" s="8"/>
      <c r="H33" s="8"/>
      <c r="I33" s="8"/>
      <c r="J33" s="6"/>
    </row>
    <row r="34" spans="4:12" x14ac:dyDescent="0.25">
      <c r="D34" s="7"/>
      <c r="E34" s="8"/>
      <c r="F34" s="8"/>
      <c r="G34" s="8"/>
      <c r="H34" s="31" t="s">
        <v>37</v>
      </c>
      <c r="I34" s="8"/>
      <c r="J34" s="6"/>
    </row>
    <row r="35" spans="4:12" x14ac:dyDescent="0.25">
      <c r="D35" s="7"/>
      <c r="E35" s="8"/>
      <c r="F35" s="8"/>
      <c r="G35" s="8"/>
      <c r="H35" s="8" t="s">
        <v>38</v>
      </c>
      <c r="I35" s="8"/>
      <c r="J35" s="6">
        <f>PL!G12</f>
        <v>90480</v>
      </c>
      <c r="L35" s="16"/>
    </row>
    <row r="36" spans="4:12" x14ac:dyDescent="0.25">
      <c r="D36" s="7"/>
      <c r="E36" s="8"/>
      <c r="F36" s="8"/>
      <c r="G36" s="8"/>
      <c r="H36" s="8"/>
      <c r="I36" s="8"/>
      <c r="J36" s="6"/>
    </row>
    <row r="37" spans="4:12" x14ac:dyDescent="0.25">
      <c r="D37" s="7"/>
      <c r="E37" s="8"/>
      <c r="F37" s="8"/>
      <c r="G37" s="8"/>
      <c r="H37" s="8" t="s">
        <v>39</v>
      </c>
      <c r="I37" s="8"/>
      <c r="J37" s="6">
        <v>24128</v>
      </c>
    </row>
    <row r="38" spans="4:12" x14ac:dyDescent="0.25">
      <c r="D38" s="7"/>
      <c r="E38" s="8"/>
      <c r="F38" s="8"/>
      <c r="G38" s="8"/>
      <c r="H38" s="8"/>
      <c r="I38" s="8"/>
      <c r="J38" s="6"/>
    </row>
    <row r="39" spans="4:12" ht="15.75" thickBot="1" x14ac:dyDescent="0.3">
      <c r="D39" s="7"/>
      <c r="E39" s="8"/>
      <c r="F39" s="17">
        <f>SUM(F10:F38)</f>
        <v>437435.30000000005</v>
      </c>
      <c r="G39" s="8"/>
      <c r="H39" s="8"/>
      <c r="I39" s="8"/>
      <c r="J39" s="33">
        <f>SUM(J10:J38)</f>
        <v>437435.3</v>
      </c>
      <c r="L39" s="34">
        <f>F39-J39</f>
        <v>0</v>
      </c>
    </row>
    <row r="40" spans="4:12" ht="15.75" thickTop="1" x14ac:dyDescent="0.25">
      <c r="D40" s="7"/>
      <c r="E40" s="8"/>
      <c r="F40" s="8"/>
      <c r="G40" s="8"/>
      <c r="H40" s="8"/>
      <c r="I40" s="8"/>
      <c r="J40" s="6"/>
    </row>
    <row r="41" spans="4:12" x14ac:dyDescent="0.25">
      <c r="D41" s="7"/>
      <c r="E41" s="8"/>
      <c r="F41" s="8"/>
      <c r="G41" s="8"/>
      <c r="H41" s="8"/>
      <c r="I41" s="8"/>
      <c r="J41" s="6"/>
    </row>
    <row r="42" spans="4:12" x14ac:dyDescent="0.25">
      <c r="D42" s="7"/>
      <c r="E42" s="8"/>
      <c r="F42" s="8"/>
      <c r="G42" s="8"/>
      <c r="H42" s="21" t="s">
        <v>23</v>
      </c>
      <c r="I42" s="8"/>
      <c r="J42" s="6"/>
    </row>
    <row r="43" spans="4:12" x14ac:dyDescent="0.25">
      <c r="D43" s="7"/>
      <c r="E43" s="8"/>
      <c r="F43" s="8"/>
      <c r="G43" s="8"/>
      <c r="H43" s="8"/>
      <c r="I43" s="8"/>
      <c r="J43" s="6"/>
    </row>
    <row r="44" spans="4:12" x14ac:dyDescent="0.25">
      <c r="D44" s="7"/>
      <c r="E44" s="8"/>
      <c r="F44" s="8"/>
      <c r="G44" s="8"/>
      <c r="H44" s="8"/>
      <c r="I44" s="8"/>
      <c r="J44" s="6"/>
    </row>
    <row r="45" spans="4:12" x14ac:dyDescent="0.25">
      <c r="D45" s="7"/>
      <c r="E45" s="8"/>
      <c r="F45" s="8"/>
      <c r="G45" s="8"/>
      <c r="H45" s="21" t="s">
        <v>24</v>
      </c>
      <c r="I45" s="8"/>
      <c r="J45" s="6"/>
    </row>
    <row r="46" spans="4:12" x14ac:dyDescent="0.25">
      <c r="D46" s="7"/>
      <c r="E46" s="8"/>
      <c r="F46" s="8"/>
      <c r="G46" s="8"/>
      <c r="H46" s="8" t="s">
        <v>25</v>
      </c>
      <c r="I46" s="8"/>
      <c r="J46" s="6"/>
    </row>
    <row r="47" spans="4:12" ht="15.75" thickBot="1" x14ac:dyDescent="0.3">
      <c r="D47" s="9"/>
      <c r="E47" s="24"/>
      <c r="F47" s="24"/>
      <c r="G47" s="24"/>
      <c r="H47" s="24"/>
      <c r="I47" s="24"/>
      <c r="J47" s="10"/>
    </row>
  </sheetData>
  <mergeCells count="3">
    <mergeCell ref="D6:J6"/>
    <mergeCell ref="D3:J3"/>
    <mergeCell ref="D5:J5"/>
  </mergeCells>
  <pageMargins left="0.43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23"/>
  <sheetViews>
    <sheetView topLeftCell="A31" workbookViewId="0">
      <selection activeCell="G10" sqref="G10"/>
    </sheetView>
  </sheetViews>
  <sheetFormatPr defaultRowHeight="15" x14ac:dyDescent="0.25"/>
  <cols>
    <col min="4" max="4" width="30.42578125" customWidth="1"/>
    <col min="6" max="6" width="3.7109375" customWidth="1"/>
    <col min="7" max="7" width="30.140625" customWidth="1"/>
  </cols>
  <sheetData>
    <row r="1" spans="4:8" ht="15.75" thickBot="1" x14ac:dyDescent="0.3"/>
    <row r="2" spans="4:8" x14ac:dyDescent="0.25">
      <c r="D2" s="2"/>
      <c r="E2" s="3"/>
      <c r="F2" s="3"/>
      <c r="G2" s="3"/>
      <c r="H2" s="4"/>
    </row>
    <row r="3" spans="4:8" ht="21" x14ac:dyDescent="0.35">
      <c r="D3" s="54" t="s">
        <v>41</v>
      </c>
      <c r="E3" s="55"/>
      <c r="F3" s="55"/>
      <c r="G3" s="55"/>
      <c r="H3" s="56"/>
    </row>
    <row r="4" spans="4:8" x14ac:dyDescent="0.25">
      <c r="D4" s="51" t="s">
        <v>16</v>
      </c>
      <c r="E4" s="52"/>
      <c r="F4" s="52"/>
      <c r="G4" s="52"/>
      <c r="H4" s="53"/>
    </row>
    <row r="5" spans="4:8" x14ac:dyDescent="0.25">
      <c r="D5" s="5"/>
      <c r="E5" s="8"/>
      <c r="F5" s="8"/>
      <c r="G5" s="8"/>
      <c r="H5" s="6"/>
    </row>
    <row r="6" spans="4:8" ht="15.75" thickBot="1" x14ac:dyDescent="0.3">
      <c r="D6" s="25" t="s">
        <v>0</v>
      </c>
      <c r="E6" s="11" t="s">
        <v>1</v>
      </c>
      <c r="F6" s="12"/>
      <c r="G6" s="11" t="s">
        <v>0</v>
      </c>
      <c r="H6" s="26" t="s">
        <v>1</v>
      </c>
    </row>
    <row r="7" spans="4:8" ht="15.75" thickTop="1" x14ac:dyDescent="0.25">
      <c r="D7" s="7"/>
      <c r="E7" s="8"/>
      <c r="F7" s="8"/>
      <c r="G7" s="8"/>
      <c r="H7" s="6"/>
    </row>
    <row r="8" spans="4:8" x14ac:dyDescent="0.25">
      <c r="D8" s="7" t="s">
        <v>45</v>
      </c>
      <c r="E8" s="8">
        <v>328701</v>
      </c>
      <c r="F8" s="8"/>
      <c r="G8" s="8" t="s">
        <v>42</v>
      </c>
      <c r="H8" s="6">
        <v>250581</v>
      </c>
    </row>
    <row r="9" spans="4:8" x14ac:dyDescent="0.25">
      <c r="D9" s="7"/>
      <c r="E9" s="8"/>
      <c r="F9" s="8"/>
      <c r="G9" s="8"/>
      <c r="H9" s="6"/>
    </row>
    <row r="10" spans="4:8" x14ac:dyDescent="0.25">
      <c r="D10" s="7"/>
      <c r="E10" s="8"/>
      <c r="F10" s="8"/>
      <c r="G10" s="8" t="s">
        <v>46</v>
      </c>
      <c r="H10" s="6">
        <v>158703</v>
      </c>
    </row>
    <row r="11" spans="4:8" x14ac:dyDescent="0.25">
      <c r="D11" s="7"/>
      <c r="E11" s="8"/>
      <c r="F11" s="8"/>
      <c r="G11" s="8"/>
      <c r="H11" s="6"/>
    </row>
    <row r="12" spans="4:8" x14ac:dyDescent="0.25">
      <c r="D12" s="7" t="s">
        <v>43</v>
      </c>
      <c r="E12" s="23">
        <f>H14-SUM(E8:E10)</f>
        <v>380152.30000000005</v>
      </c>
      <c r="F12" s="8"/>
      <c r="G12" s="8" t="s">
        <v>44</v>
      </c>
      <c r="H12" s="32">
        <f>PL!D36</f>
        <v>299569.3</v>
      </c>
    </row>
    <row r="13" spans="4:8" x14ac:dyDescent="0.25">
      <c r="D13" s="7"/>
      <c r="E13" s="8"/>
      <c r="F13" s="8"/>
      <c r="G13" s="8"/>
      <c r="H13" s="6"/>
    </row>
    <row r="14" spans="4:8" ht="15.75" thickBot="1" x14ac:dyDescent="0.3">
      <c r="D14" s="7"/>
      <c r="E14" s="17">
        <f>SUM(E8:E13)</f>
        <v>708853.3</v>
      </c>
      <c r="F14" s="8"/>
      <c r="G14" s="8"/>
      <c r="H14" s="33">
        <f>SUM(H8:H13)</f>
        <v>708853.3</v>
      </c>
    </row>
    <row r="15" spans="4:8" ht="15.75" thickTop="1" x14ac:dyDescent="0.25">
      <c r="D15" s="7"/>
      <c r="E15" s="8"/>
      <c r="F15" s="8"/>
      <c r="G15" s="8"/>
      <c r="H15" s="6"/>
    </row>
    <row r="16" spans="4:8" x14ac:dyDescent="0.25">
      <c r="D16" s="7"/>
      <c r="E16" s="8"/>
      <c r="F16" s="8"/>
      <c r="G16" s="8"/>
      <c r="H16" s="6"/>
    </row>
    <row r="17" spans="4:8" x14ac:dyDescent="0.25">
      <c r="D17" s="7"/>
      <c r="E17" s="8"/>
      <c r="F17" s="8"/>
      <c r="G17" s="21" t="s">
        <v>23</v>
      </c>
      <c r="H17" s="6"/>
    </row>
    <row r="18" spans="4:8" x14ac:dyDescent="0.25">
      <c r="D18" s="7"/>
      <c r="E18" s="8"/>
      <c r="F18" s="8"/>
      <c r="G18" s="8"/>
      <c r="H18" s="6"/>
    </row>
    <row r="19" spans="4:8" x14ac:dyDescent="0.25">
      <c r="D19" s="7"/>
      <c r="E19" s="8"/>
      <c r="F19" s="8"/>
      <c r="G19" s="8"/>
      <c r="H19" s="6"/>
    </row>
    <row r="20" spans="4:8" x14ac:dyDescent="0.25">
      <c r="D20" s="7"/>
      <c r="E20" s="8"/>
      <c r="F20" s="8"/>
      <c r="G20" s="21" t="s">
        <v>24</v>
      </c>
      <c r="H20" s="6"/>
    </row>
    <row r="21" spans="4:8" x14ac:dyDescent="0.25">
      <c r="D21" s="7"/>
      <c r="E21" s="8"/>
      <c r="F21" s="8"/>
      <c r="G21" s="8" t="s">
        <v>25</v>
      </c>
      <c r="H21" s="6"/>
    </row>
    <row r="22" spans="4:8" x14ac:dyDescent="0.25">
      <c r="D22" s="7"/>
      <c r="E22" s="8"/>
      <c r="F22" s="8"/>
      <c r="G22" s="8"/>
      <c r="H22" s="6"/>
    </row>
    <row r="23" spans="4:8" ht="15.75" thickBot="1" x14ac:dyDescent="0.3">
      <c r="D23" s="9"/>
      <c r="E23" s="24"/>
      <c r="F23" s="24"/>
      <c r="G23" s="24"/>
      <c r="H23" s="10"/>
    </row>
  </sheetData>
  <mergeCells count="2">
    <mergeCell ref="D4:H4"/>
    <mergeCell ref="D3:H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43"/>
  <sheetViews>
    <sheetView workbookViewId="0">
      <selection activeCell="D9" sqref="D9"/>
    </sheetView>
  </sheetViews>
  <sheetFormatPr defaultRowHeight="15" x14ac:dyDescent="0.25"/>
  <cols>
    <col min="3" max="3" width="36" customWidth="1"/>
    <col min="4" max="4" width="28.85546875" customWidth="1"/>
    <col min="5" max="5" width="9.140625" customWidth="1"/>
  </cols>
  <sheetData>
    <row r="2" spans="3:6" ht="15.75" thickBot="1" x14ac:dyDescent="0.3"/>
    <row r="3" spans="3:6" ht="15.75" x14ac:dyDescent="0.25">
      <c r="C3" s="40" t="s">
        <v>47</v>
      </c>
      <c r="D3" s="3" t="s">
        <v>22</v>
      </c>
      <c r="E3" s="3"/>
      <c r="F3" s="4"/>
    </row>
    <row r="4" spans="3:6" ht="15.75" x14ac:dyDescent="0.25">
      <c r="C4" s="41"/>
      <c r="D4" s="8" t="s">
        <v>48</v>
      </c>
      <c r="E4" s="8"/>
      <c r="F4" s="6"/>
    </row>
    <row r="5" spans="3:6" ht="15.75" x14ac:dyDescent="0.25">
      <c r="C5" s="41" t="s">
        <v>50</v>
      </c>
      <c r="D5" s="8" t="s">
        <v>76</v>
      </c>
      <c r="E5" s="8"/>
      <c r="F5" s="6"/>
    </row>
    <row r="6" spans="3:6" ht="15.75" x14ac:dyDescent="0.25">
      <c r="C6" s="41" t="s">
        <v>49</v>
      </c>
      <c r="D6" s="44" t="s">
        <v>77</v>
      </c>
      <c r="E6" s="8"/>
      <c r="F6" s="6"/>
    </row>
    <row r="7" spans="3:6" ht="15.75" x14ac:dyDescent="0.25">
      <c r="C7" s="41" t="s">
        <v>53</v>
      </c>
      <c r="D7" s="8" t="s">
        <v>54</v>
      </c>
      <c r="E7" s="8"/>
      <c r="F7" s="6"/>
    </row>
    <row r="8" spans="3:6" ht="15.75" x14ac:dyDescent="0.25">
      <c r="C8" s="41" t="s">
        <v>51</v>
      </c>
      <c r="D8" s="8" t="s">
        <v>55</v>
      </c>
      <c r="E8" s="8"/>
      <c r="F8" s="6"/>
    </row>
    <row r="9" spans="3:6" ht="15.75" x14ac:dyDescent="0.25">
      <c r="C9" s="41" t="s">
        <v>52</v>
      </c>
      <c r="D9" s="8" t="s">
        <v>56</v>
      </c>
      <c r="E9" s="8"/>
      <c r="F9" s="6"/>
    </row>
    <row r="10" spans="3:6" ht="15.75" x14ac:dyDescent="0.25">
      <c r="C10" s="41" t="s">
        <v>57</v>
      </c>
      <c r="D10" s="8"/>
      <c r="E10" s="8"/>
      <c r="F10" s="6"/>
    </row>
    <row r="11" spans="3:6" ht="15.75" x14ac:dyDescent="0.25">
      <c r="C11" s="42"/>
      <c r="D11" s="8"/>
      <c r="E11" s="8"/>
      <c r="F11" s="6"/>
    </row>
    <row r="12" spans="3:6" ht="15.75" x14ac:dyDescent="0.25">
      <c r="C12" s="42"/>
      <c r="D12" s="8"/>
      <c r="E12" s="8"/>
      <c r="F12" s="6"/>
    </row>
    <row r="13" spans="3:6" ht="15.75" x14ac:dyDescent="0.25">
      <c r="C13" s="41" t="s">
        <v>59</v>
      </c>
      <c r="D13" s="8" t="s">
        <v>58</v>
      </c>
      <c r="E13" s="8"/>
      <c r="F13" s="6"/>
    </row>
    <row r="14" spans="3:6" x14ac:dyDescent="0.25">
      <c r="C14" s="7"/>
      <c r="D14" s="8"/>
      <c r="E14" s="8"/>
      <c r="F14" s="6"/>
    </row>
    <row r="15" spans="3:6" ht="19.5" thickBot="1" x14ac:dyDescent="0.35">
      <c r="C15" s="57" t="s">
        <v>65</v>
      </c>
      <c r="D15" s="58"/>
      <c r="E15" s="58"/>
      <c r="F15" s="59"/>
    </row>
    <row r="16" spans="3:6" ht="19.5" thickTop="1" x14ac:dyDescent="0.3">
      <c r="C16" s="35"/>
      <c r="D16" s="8"/>
      <c r="E16" s="8"/>
      <c r="F16" s="6"/>
    </row>
    <row r="17" spans="3:9" ht="18.75" x14ac:dyDescent="0.3">
      <c r="C17" s="43" t="s">
        <v>0</v>
      </c>
      <c r="D17" s="8"/>
      <c r="E17" s="21" t="s">
        <v>61</v>
      </c>
      <c r="F17" s="36" t="s">
        <v>61</v>
      </c>
    </row>
    <row r="18" spans="3:9" x14ac:dyDescent="0.25">
      <c r="C18" s="37" t="s">
        <v>60</v>
      </c>
      <c r="D18" s="8"/>
      <c r="E18" s="8"/>
      <c r="F18" s="6"/>
    </row>
    <row r="19" spans="3:9" x14ac:dyDescent="0.25">
      <c r="C19" s="7"/>
      <c r="D19" s="8"/>
      <c r="E19" s="8"/>
      <c r="F19" s="6"/>
    </row>
    <row r="20" spans="3:9" x14ac:dyDescent="0.25">
      <c r="C20" s="7"/>
      <c r="D20" s="8" t="s">
        <v>62</v>
      </c>
      <c r="E20" s="8"/>
      <c r="F20" s="38">
        <f>PL!D36</f>
        <v>299569.3</v>
      </c>
    </row>
    <row r="21" spans="3:9" x14ac:dyDescent="0.25">
      <c r="C21" s="7"/>
      <c r="D21" s="8"/>
      <c r="E21" s="8"/>
      <c r="F21" s="6"/>
    </row>
    <row r="22" spans="3:9" x14ac:dyDescent="0.25">
      <c r="C22" s="7"/>
      <c r="D22" s="8" t="s">
        <v>63</v>
      </c>
      <c r="E22" s="8"/>
      <c r="F22" s="39">
        <v>15000</v>
      </c>
    </row>
    <row r="23" spans="3:9" ht="15.75" thickBot="1" x14ac:dyDescent="0.3">
      <c r="C23" s="7"/>
      <c r="D23" s="21" t="s">
        <v>64</v>
      </c>
      <c r="E23" s="8"/>
      <c r="F23" s="33">
        <f>F20-F22</f>
        <v>284569.3</v>
      </c>
    </row>
    <row r="24" spans="3:9" ht="15.75" thickTop="1" x14ac:dyDescent="0.25">
      <c r="C24" s="7"/>
      <c r="D24" s="8"/>
      <c r="E24" s="8"/>
      <c r="F24" s="6"/>
    </row>
    <row r="25" spans="3:9" x14ac:dyDescent="0.25">
      <c r="C25" s="7"/>
      <c r="D25" s="8"/>
      <c r="E25" s="8"/>
      <c r="F25" s="6"/>
    </row>
    <row r="26" spans="3:9" ht="19.5" thickBot="1" x14ac:dyDescent="0.35">
      <c r="C26" s="57" t="s">
        <v>66</v>
      </c>
      <c r="D26" s="58"/>
      <c r="E26" s="58"/>
      <c r="F26" s="59"/>
    </row>
    <row r="27" spans="3:9" ht="15.75" thickTop="1" x14ac:dyDescent="0.25">
      <c r="C27" s="7"/>
      <c r="D27" s="8"/>
      <c r="E27" s="8"/>
      <c r="F27" s="6"/>
    </row>
    <row r="28" spans="3:9" x14ac:dyDescent="0.25">
      <c r="C28" s="7"/>
      <c r="D28" s="8" t="s">
        <v>67</v>
      </c>
      <c r="E28" s="8"/>
      <c r="F28" s="32">
        <f>SUM(F23-250000)*10%</f>
        <v>3456.9299999999989</v>
      </c>
    </row>
    <row r="29" spans="3:9" x14ac:dyDescent="0.25">
      <c r="C29" s="7"/>
      <c r="D29" s="8" t="s">
        <v>69</v>
      </c>
      <c r="E29" s="8"/>
      <c r="F29" s="38">
        <v>2000</v>
      </c>
    </row>
    <row r="30" spans="3:9" x14ac:dyDescent="0.25">
      <c r="C30" s="7"/>
      <c r="D30" s="8" t="s">
        <v>74</v>
      </c>
      <c r="E30" s="8"/>
      <c r="F30" s="32">
        <f>F28-F29</f>
        <v>1456.9299999999989</v>
      </c>
      <c r="H30">
        <v>1547</v>
      </c>
      <c r="I30" s="16"/>
    </row>
    <row r="31" spans="3:9" x14ac:dyDescent="0.25">
      <c r="C31" s="7"/>
      <c r="D31" s="8" t="s">
        <v>68</v>
      </c>
      <c r="E31" s="8"/>
      <c r="F31" s="38">
        <f>F30*3%</f>
        <v>43.707899999999967</v>
      </c>
    </row>
    <row r="32" spans="3:9" x14ac:dyDescent="0.25">
      <c r="C32" s="7"/>
      <c r="D32" s="8" t="s">
        <v>70</v>
      </c>
      <c r="E32" s="8"/>
      <c r="F32" s="32">
        <f>F30+F31</f>
        <v>1500.6378999999988</v>
      </c>
      <c r="I32">
        <v>1456</v>
      </c>
    </row>
    <row r="33" spans="3:9" x14ac:dyDescent="0.25">
      <c r="C33" s="7"/>
      <c r="D33" s="8" t="s">
        <v>71</v>
      </c>
      <c r="E33" s="8"/>
      <c r="F33" s="38">
        <f>F32</f>
        <v>1500.6378999999988</v>
      </c>
      <c r="I33">
        <v>44</v>
      </c>
    </row>
    <row r="34" spans="3:9" ht="15.75" thickBot="1" x14ac:dyDescent="0.3">
      <c r="C34" s="7"/>
      <c r="D34" s="21" t="s">
        <v>72</v>
      </c>
      <c r="E34" s="21"/>
      <c r="F34" s="33">
        <f>F32-F33</f>
        <v>0</v>
      </c>
      <c r="I34">
        <f>I32+I33</f>
        <v>1500</v>
      </c>
    </row>
    <row r="35" spans="3:9" ht="15.75" thickTop="1" x14ac:dyDescent="0.25">
      <c r="C35" s="7"/>
      <c r="D35" s="8"/>
      <c r="E35" s="8"/>
      <c r="F35" s="6"/>
    </row>
    <row r="36" spans="3:9" x14ac:dyDescent="0.25">
      <c r="C36" s="7"/>
      <c r="D36" s="8"/>
      <c r="E36" s="8"/>
      <c r="F36" s="6"/>
    </row>
    <row r="37" spans="3:9" x14ac:dyDescent="0.25">
      <c r="C37" s="7"/>
      <c r="D37" s="8"/>
      <c r="E37" s="8"/>
      <c r="F37" s="6"/>
    </row>
    <row r="38" spans="3:9" x14ac:dyDescent="0.25">
      <c r="C38" s="7"/>
      <c r="D38" s="21" t="s">
        <v>23</v>
      </c>
      <c r="E38" s="8"/>
      <c r="F38" s="6"/>
    </row>
    <row r="39" spans="3:9" x14ac:dyDescent="0.25">
      <c r="C39" s="7"/>
      <c r="D39" s="8"/>
      <c r="E39" s="8"/>
      <c r="F39" s="6"/>
    </row>
    <row r="40" spans="3:9" x14ac:dyDescent="0.25">
      <c r="C40" s="7"/>
      <c r="D40" s="8"/>
      <c r="E40" s="8"/>
      <c r="F40" s="6"/>
    </row>
    <row r="41" spans="3:9" x14ac:dyDescent="0.25">
      <c r="C41" s="7"/>
      <c r="D41" s="21" t="s">
        <v>24</v>
      </c>
      <c r="E41" s="8"/>
      <c r="F41" s="6"/>
    </row>
    <row r="42" spans="3:9" x14ac:dyDescent="0.25">
      <c r="C42" s="7"/>
      <c r="D42" s="8" t="s">
        <v>25</v>
      </c>
      <c r="E42" s="8"/>
      <c r="F42" s="6"/>
    </row>
    <row r="43" spans="3:9" ht="15.75" thickBot="1" x14ac:dyDescent="0.3">
      <c r="C43" s="9"/>
      <c r="D43" s="24"/>
      <c r="E43" s="24"/>
      <c r="F43" s="10"/>
    </row>
  </sheetData>
  <mergeCells count="2">
    <mergeCell ref="C15:F15"/>
    <mergeCell ref="C26:F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</vt:lpstr>
      <vt:lpstr>BS</vt:lpstr>
      <vt:lpstr>cap Account</vt:lpstr>
      <vt:lpstr>IT Comp</vt:lpstr>
      <vt:lpstr>BS!Print_Area</vt:lpstr>
      <vt:lpstr>'cap Account'!Print_Area</vt:lpstr>
      <vt:lpstr>'IT Comp'!Print_Area</vt:lpstr>
      <vt:lpstr>PL!Print_Area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2017-12-30T09:11:09Z</dcterms:modified>
</cp:coreProperties>
</file>