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nil Jain\Desktop\AJ Data\"/>
    </mc:Choice>
  </mc:AlternateContent>
  <bookViews>
    <workbookView xWindow="0" yWindow="0" windowWidth="20490" windowHeight="7755"/>
  </bookViews>
  <sheets>
    <sheet name="EMI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3" i="2"/>
  <c r="D8" i="1"/>
  <c r="G3" i="2"/>
  <c r="D4" i="2" s="1"/>
  <c r="G4" i="2" s="1"/>
  <c r="D5" i="2" s="1"/>
  <c r="F5" i="2" s="1"/>
  <c r="M3" i="1"/>
  <c r="Q2" i="1"/>
  <c r="F7" i="1"/>
  <c r="E7" i="1"/>
  <c r="G5" i="2" l="1"/>
  <c r="D6" i="2" s="1"/>
  <c r="F6" i="2" s="1"/>
  <c r="J6" i="1"/>
  <c r="L9" i="1"/>
  <c r="L10" i="1" s="1"/>
  <c r="L11" i="1" s="1"/>
  <c r="L12" i="1" s="1"/>
  <c r="L13" i="1" s="1"/>
  <c r="L7" i="1"/>
  <c r="G6" i="2" l="1"/>
  <c r="D7" i="2" s="1"/>
  <c r="F7" i="2" s="1"/>
  <c r="G7" i="1"/>
  <c r="H7" i="1" s="1"/>
  <c r="E8" i="1" s="1"/>
  <c r="D7" i="1"/>
  <c r="A7" i="1" s="1"/>
  <c r="K10" i="1"/>
  <c r="G7" i="2" l="1"/>
  <c r="D8" i="2" s="1"/>
  <c r="F8" i="2" s="1"/>
  <c r="A8" i="1"/>
  <c r="B7" i="1"/>
  <c r="G8" i="2" l="1"/>
  <c r="D9" i="2" s="1"/>
  <c r="F9" i="2" s="1"/>
  <c r="B8" i="1"/>
  <c r="L3" i="1"/>
  <c r="G9" i="2" l="1"/>
  <c r="D10" i="2" s="1"/>
  <c r="F10" i="2" s="1"/>
  <c r="K11" i="1"/>
  <c r="G10" i="2" l="1"/>
  <c r="D11" i="2" s="1"/>
  <c r="F11" i="2" s="1"/>
  <c r="K12" i="1"/>
  <c r="G11" i="2" l="1"/>
  <c r="D12" i="2" s="1"/>
  <c r="F12" i="2" s="1"/>
  <c r="K14" i="1"/>
  <c r="K13" i="1"/>
  <c r="G12" i="2" l="1"/>
  <c r="D13" i="2" s="1"/>
  <c r="F13" i="2" s="1"/>
  <c r="N3" i="1"/>
  <c r="O3" i="1"/>
  <c r="F8" i="1" s="1"/>
  <c r="G8" i="1" s="1"/>
  <c r="G13" i="2" l="1"/>
  <c r="D14" i="2" s="1"/>
  <c r="F14" i="2" s="1"/>
  <c r="H8" i="1"/>
  <c r="E9" i="1" s="1"/>
  <c r="G14" i="2" l="1"/>
  <c r="D15" i="2" s="1"/>
  <c r="F15" i="2" s="1"/>
  <c r="F9" i="1"/>
  <c r="G9" i="1" s="1"/>
  <c r="D9" i="1"/>
  <c r="A9" i="1" s="1"/>
  <c r="G15" i="2" l="1"/>
  <c r="D16" i="2" s="1"/>
  <c r="F16" i="2" s="1"/>
  <c r="B9" i="1"/>
  <c r="H9" i="1"/>
  <c r="G16" i="2" l="1"/>
  <c r="D17" i="2" s="1"/>
  <c r="F17" i="2" s="1"/>
  <c r="E10" i="1"/>
  <c r="J9" i="1"/>
  <c r="G17" i="2" l="1"/>
  <c r="D18" i="2" s="1"/>
  <c r="F18" i="2" s="1"/>
  <c r="D10" i="1"/>
  <c r="F10" i="1"/>
  <c r="G10" i="1" s="1"/>
  <c r="G18" i="2" l="1"/>
  <c r="D19" i="2" s="1"/>
  <c r="F19" i="2" s="1"/>
  <c r="H10" i="1"/>
  <c r="E11" i="1" s="1"/>
  <c r="A10" i="1"/>
  <c r="B10" i="1"/>
  <c r="J10" i="1" l="1"/>
  <c r="G19" i="2"/>
  <c r="D20" i="2" s="1"/>
  <c r="F20" i="2" s="1"/>
  <c r="D11" i="1"/>
  <c r="B11" i="1" s="1"/>
  <c r="F11" i="1"/>
  <c r="G11" i="1" s="1"/>
  <c r="G20" i="2" l="1"/>
  <c r="D21" i="2" s="1"/>
  <c r="F21" i="2" s="1"/>
  <c r="A11" i="1"/>
  <c r="H11" i="1"/>
  <c r="E12" i="1" s="1"/>
  <c r="G21" i="2" l="1"/>
  <c r="D22" i="2" s="1"/>
  <c r="F22" i="2" s="1"/>
  <c r="J11" i="1"/>
  <c r="D12" i="1"/>
  <c r="A12" i="1" s="1"/>
  <c r="F12" i="1"/>
  <c r="G12" i="1" s="1"/>
  <c r="G22" i="2" l="1"/>
  <c r="D23" i="2" s="1"/>
  <c r="F23" i="2" s="1"/>
  <c r="B12" i="1"/>
  <c r="H12" i="1"/>
  <c r="G23" i="2" l="1"/>
  <c r="D24" i="2" s="1"/>
  <c r="F24" i="2" s="1"/>
  <c r="J12" i="1"/>
  <c r="E13" i="1"/>
  <c r="G24" i="2" l="1"/>
  <c r="D25" i="2" s="1"/>
  <c r="F25" i="2" s="1"/>
  <c r="D13" i="1"/>
  <c r="F13" i="1"/>
  <c r="G13" i="1" s="1"/>
  <c r="G25" i="2" l="1"/>
  <c r="D26" i="2" s="1"/>
  <c r="F26" i="2" s="1"/>
  <c r="B13" i="1"/>
  <c r="A13" i="1"/>
  <c r="H13" i="1"/>
  <c r="G26" i="2" l="1"/>
  <c r="D27" i="2" s="1"/>
  <c r="F27" i="2" s="1"/>
  <c r="J13" i="1"/>
  <c r="E14" i="1"/>
  <c r="G27" i="2" l="1"/>
  <c r="D28" i="2" s="1"/>
  <c r="F28" i="2" s="1"/>
  <c r="D14" i="1"/>
  <c r="F14" i="1"/>
  <c r="G14" i="1" s="1"/>
  <c r="G28" i="2" l="1"/>
  <c r="D29" i="2" s="1"/>
  <c r="F29" i="2" s="1"/>
  <c r="B14" i="1"/>
  <c r="A14" i="1"/>
  <c r="H14" i="1"/>
  <c r="G29" i="2" l="1"/>
  <c r="D30" i="2" s="1"/>
  <c r="F30" i="2" s="1"/>
  <c r="J14" i="1"/>
  <c r="E15" i="1"/>
  <c r="G30" i="2" l="1"/>
  <c r="D31" i="2" s="1"/>
  <c r="F31" i="2" s="1"/>
  <c r="D15" i="1"/>
  <c r="F15" i="1"/>
  <c r="G15" i="1" s="1"/>
  <c r="G31" i="2" l="1"/>
  <c r="D32" i="2" s="1"/>
  <c r="F32" i="2" s="1"/>
  <c r="B15" i="1"/>
  <c r="A15" i="1"/>
  <c r="H15" i="1"/>
  <c r="G32" i="2" l="1"/>
  <c r="D33" i="2" s="1"/>
  <c r="F33" i="2" s="1"/>
  <c r="E16" i="1"/>
  <c r="J15" i="1"/>
  <c r="G33" i="2" l="1"/>
  <c r="D34" i="2" s="1"/>
  <c r="F34" i="2" s="1"/>
  <c r="F16" i="1"/>
  <c r="G16" i="1" s="1"/>
  <c r="D16" i="1"/>
  <c r="G34" i="2" l="1"/>
  <c r="D35" i="2" s="1"/>
  <c r="F35" i="2" s="1"/>
  <c r="A16" i="1"/>
  <c r="B16" i="1"/>
  <c r="H16" i="1"/>
  <c r="G35" i="2" l="1"/>
  <c r="D36" i="2" s="1"/>
  <c r="F36" i="2" s="1"/>
  <c r="E17" i="1"/>
  <c r="J16" i="1"/>
  <c r="G36" i="2" l="1"/>
  <c r="D37" i="2" s="1"/>
  <c r="F37" i="2" s="1"/>
  <c r="F17" i="1"/>
  <c r="G17" i="1" s="1"/>
  <c r="D17" i="1"/>
  <c r="G37" i="2" l="1"/>
  <c r="D38" i="2" s="1"/>
  <c r="F38" i="2" s="1"/>
  <c r="B17" i="1"/>
  <c r="A17" i="1"/>
  <c r="H17" i="1"/>
  <c r="G38" i="2" l="1"/>
  <c r="D39" i="2" s="1"/>
  <c r="F39" i="2" s="1"/>
  <c r="J17" i="1"/>
  <c r="E18" i="1"/>
  <c r="G39" i="2" l="1"/>
  <c r="D40" i="2" s="1"/>
  <c r="F40" i="2" s="1"/>
  <c r="D18" i="1"/>
  <c r="F18" i="1"/>
  <c r="G18" i="1" s="1"/>
  <c r="G40" i="2" l="1"/>
  <c r="D41" i="2" s="1"/>
  <c r="F41" i="2" s="1"/>
  <c r="B18" i="1"/>
  <c r="A18" i="1"/>
  <c r="H18" i="1"/>
  <c r="G41" i="2" l="1"/>
  <c r="D42" i="2" s="1"/>
  <c r="F42" i="2" s="1"/>
  <c r="J18" i="1"/>
  <c r="E19" i="1"/>
  <c r="G42" i="2" l="1"/>
  <c r="D43" i="2" s="1"/>
  <c r="F43" i="2" s="1"/>
  <c r="D19" i="1"/>
  <c r="F19" i="1"/>
  <c r="G19" i="1" s="1"/>
  <c r="G43" i="2" l="1"/>
  <c r="D44" i="2" s="1"/>
  <c r="F44" i="2" s="1"/>
  <c r="A19" i="1"/>
  <c r="B19" i="1"/>
  <c r="H19" i="1"/>
  <c r="G44" i="2" l="1"/>
  <c r="D45" i="2" s="1"/>
  <c r="F45" i="2" s="1"/>
  <c r="J19" i="1"/>
  <c r="E20" i="1"/>
  <c r="G45" i="2" l="1"/>
  <c r="D46" i="2" s="1"/>
  <c r="F46" i="2" s="1"/>
  <c r="F20" i="1"/>
  <c r="G20" i="1" s="1"/>
  <c r="D20" i="1"/>
  <c r="G46" i="2" l="1"/>
  <c r="D47" i="2" s="1"/>
  <c r="F47" i="2" s="1"/>
  <c r="B20" i="1"/>
  <c r="A20" i="1"/>
  <c r="H20" i="1"/>
  <c r="G47" i="2" l="1"/>
  <c r="D48" i="2" s="1"/>
  <c r="F48" i="2" s="1"/>
  <c r="E21" i="1"/>
  <c r="J20" i="1"/>
  <c r="G48" i="2" l="1"/>
  <c r="D49" i="2" s="1"/>
  <c r="F49" i="2" s="1"/>
  <c r="F21" i="1"/>
  <c r="G21" i="1" s="1"/>
  <c r="D21" i="1"/>
  <c r="G49" i="2" l="1"/>
  <c r="D50" i="2" s="1"/>
  <c r="F50" i="2" s="1"/>
  <c r="A21" i="1"/>
  <c r="B21" i="1"/>
  <c r="H21" i="1"/>
  <c r="G50" i="2" l="1"/>
  <c r="D51" i="2" s="1"/>
  <c r="F51" i="2" s="1"/>
  <c r="E22" i="1"/>
  <c r="J21" i="1"/>
  <c r="G51" i="2" l="1"/>
  <c r="D52" i="2" s="1"/>
  <c r="F52" i="2" s="1"/>
  <c r="D22" i="1"/>
  <c r="F22" i="1"/>
  <c r="G22" i="1" s="1"/>
  <c r="G52" i="2" l="1"/>
  <c r="D53" i="2" s="1"/>
  <c r="F53" i="2" s="1"/>
  <c r="A22" i="1"/>
  <c r="B22" i="1"/>
  <c r="H22" i="1"/>
  <c r="G53" i="2" l="1"/>
  <c r="D54" i="2" s="1"/>
  <c r="F54" i="2" s="1"/>
  <c r="J22" i="1"/>
  <c r="E23" i="1"/>
  <c r="G54" i="2" l="1"/>
  <c r="D55" i="2" s="1"/>
  <c r="F55" i="2" s="1"/>
  <c r="D23" i="1"/>
  <c r="F23" i="1"/>
  <c r="G23" i="1" s="1"/>
  <c r="G55" i="2" l="1"/>
  <c r="D56" i="2" s="1"/>
  <c r="F56" i="2" s="1"/>
  <c r="A23" i="1"/>
  <c r="B23" i="1"/>
  <c r="H23" i="1"/>
  <c r="G56" i="2" l="1"/>
  <c r="D57" i="2" s="1"/>
  <c r="F57" i="2" s="1"/>
  <c r="J23" i="1"/>
  <c r="E24" i="1"/>
  <c r="G57" i="2" l="1"/>
  <c r="D58" i="2" s="1"/>
  <c r="F58" i="2" s="1"/>
  <c r="F24" i="1"/>
  <c r="G24" i="1" s="1"/>
  <c r="D24" i="1"/>
  <c r="G58" i="2" l="1"/>
  <c r="D59" i="2" s="1"/>
  <c r="F59" i="2" s="1"/>
  <c r="A24" i="1"/>
  <c r="B24" i="1"/>
  <c r="H24" i="1"/>
  <c r="G59" i="2" l="1"/>
  <c r="D60" i="2" s="1"/>
  <c r="F60" i="2" s="1"/>
  <c r="E25" i="1"/>
  <c r="J24" i="1"/>
  <c r="G60" i="2" l="1"/>
  <c r="D61" i="2" s="1"/>
  <c r="F61" i="2" s="1"/>
  <c r="F25" i="1"/>
  <c r="G25" i="1" s="1"/>
  <c r="D25" i="1"/>
  <c r="G61" i="2" l="1"/>
  <c r="D62" i="2" s="1"/>
  <c r="F62" i="2" s="1"/>
  <c r="B25" i="1"/>
  <c r="A25" i="1"/>
  <c r="H25" i="1"/>
  <c r="G62" i="2" l="1"/>
  <c r="D63" i="2" s="1"/>
  <c r="F63" i="2" s="1"/>
  <c r="J25" i="1"/>
  <c r="E26" i="1"/>
  <c r="G63" i="2" l="1"/>
  <c r="D64" i="2" s="1"/>
  <c r="F64" i="2" s="1"/>
  <c r="F26" i="1"/>
  <c r="G26" i="1" s="1"/>
  <c r="D26" i="1"/>
  <c r="G64" i="2" l="1"/>
  <c r="D65" i="2" s="1"/>
  <c r="F65" i="2" s="1"/>
  <c r="B26" i="1"/>
  <c r="A26" i="1"/>
  <c r="H26" i="1"/>
  <c r="G65" i="2" l="1"/>
  <c r="D66" i="2" s="1"/>
  <c r="F66" i="2" s="1"/>
  <c r="J26" i="1"/>
  <c r="E27" i="1"/>
  <c r="G66" i="2" l="1"/>
  <c r="D67" i="2" s="1"/>
  <c r="F67" i="2" s="1"/>
  <c r="F27" i="1"/>
  <c r="G27" i="1" s="1"/>
  <c r="D27" i="1"/>
  <c r="G67" i="2" l="1"/>
  <c r="D68" i="2" s="1"/>
  <c r="F68" i="2" s="1"/>
  <c r="A27" i="1"/>
  <c r="B27" i="1"/>
  <c r="H27" i="1"/>
  <c r="G68" i="2" l="1"/>
  <c r="D69" i="2" s="1"/>
  <c r="F69" i="2" s="1"/>
  <c r="E28" i="1"/>
  <c r="J27" i="1"/>
  <c r="G69" i="2" l="1"/>
  <c r="D70" i="2" s="1"/>
  <c r="F70" i="2" s="1"/>
  <c r="D28" i="1"/>
  <c r="F28" i="1"/>
  <c r="G28" i="1" s="1"/>
  <c r="G70" i="2" l="1"/>
  <c r="D71" i="2" s="1"/>
  <c r="F71" i="2" s="1"/>
  <c r="H28" i="1"/>
  <c r="B28" i="1"/>
  <c r="A28" i="1"/>
  <c r="G71" i="2" l="1"/>
  <c r="D72" i="2" s="1"/>
  <c r="F72" i="2" s="1"/>
  <c r="J28" i="1"/>
  <c r="E29" i="1"/>
  <c r="G72" i="2" l="1"/>
  <c r="D73" i="2" s="1"/>
  <c r="F73" i="2" s="1"/>
  <c r="F29" i="1"/>
  <c r="G29" i="1" s="1"/>
  <c r="D29" i="1"/>
  <c r="G73" i="2" l="1"/>
  <c r="D74" i="2" s="1"/>
  <c r="F74" i="2" s="1"/>
  <c r="B29" i="1"/>
  <c r="A29" i="1"/>
  <c r="H29" i="1"/>
  <c r="G74" i="2" l="1"/>
  <c r="J29" i="1"/>
  <c r="E30" i="1"/>
  <c r="D30" i="1" l="1"/>
  <c r="F30" i="1"/>
  <c r="G30" i="1" s="1"/>
  <c r="A30" i="1" l="1"/>
  <c r="B30" i="1"/>
  <c r="H30" i="1"/>
  <c r="E31" i="1" l="1"/>
  <c r="J30" i="1"/>
  <c r="F31" i="1" l="1"/>
  <c r="G31" i="1" s="1"/>
  <c r="D31" i="1"/>
  <c r="B31" i="1" l="1"/>
  <c r="A31" i="1"/>
  <c r="H31" i="1"/>
  <c r="J31" i="1" l="1"/>
  <c r="E32" i="1"/>
  <c r="F32" i="1" l="1"/>
  <c r="G32" i="1" s="1"/>
  <c r="D32" i="1"/>
  <c r="A32" i="1" l="1"/>
  <c r="B32" i="1"/>
  <c r="H32" i="1"/>
  <c r="J32" i="1" l="1"/>
  <c r="E33" i="1"/>
  <c r="F33" i="1" l="1"/>
  <c r="G33" i="1" s="1"/>
  <c r="D33" i="1"/>
  <c r="B33" i="1" l="1"/>
  <c r="A33" i="1"/>
  <c r="H33" i="1"/>
  <c r="J33" i="1" l="1"/>
  <c r="E34" i="1"/>
  <c r="D34" i="1" l="1"/>
  <c r="F34" i="1"/>
  <c r="G34" i="1" s="1"/>
  <c r="A34" i="1" l="1"/>
  <c r="B34" i="1"/>
  <c r="H34" i="1"/>
  <c r="J34" i="1" l="1"/>
  <c r="E35" i="1"/>
  <c r="F35" i="1" l="1"/>
  <c r="G35" i="1" s="1"/>
  <c r="D35" i="1"/>
  <c r="A35" i="1" l="1"/>
  <c r="B35" i="1"/>
  <c r="H35" i="1"/>
  <c r="J35" i="1" l="1"/>
  <c r="E36" i="1"/>
  <c r="F36" i="1" l="1"/>
  <c r="G36" i="1" s="1"/>
  <c r="D36" i="1"/>
  <c r="B36" i="1" l="1"/>
  <c r="A36" i="1"/>
  <c r="H36" i="1"/>
  <c r="J36" i="1" l="1"/>
  <c r="E37" i="1"/>
  <c r="D37" i="1" l="1"/>
  <c r="F37" i="1"/>
  <c r="G37" i="1" s="1"/>
  <c r="A37" i="1" l="1"/>
  <c r="B37" i="1"/>
  <c r="H37" i="1"/>
  <c r="E38" i="1" l="1"/>
  <c r="J37" i="1"/>
  <c r="D38" i="1" l="1"/>
  <c r="F38" i="1"/>
  <c r="G38" i="1" s="1"/>
  <c r="B38" i="1" l="1"/>
  <c r="A38" i="1"/>
  <c r="H38" i="1"/>
  <c r="J38" i="1" l="1"/>
  <c r="E39" i="1"/>
  <c r="F39" i="1" l="1"/>
  <c r="G39" i="1" s="1"/>
  <c r="D39" i="1"/>
  <c r="B39" i="1" l="1"/>
  <c r="A39" i="1"/>
  <c r="H39" i="1"/>
  <c r="J39" i="1" l="1"/>
  <c r="E40" i="1"/>
  <c r="F40" i="1" l="1"/>
  <c r="G40" i="1" s="1"/>
  <c r="D40" i="1"/>
  <c r="A40" i="1" l="1"/>
  <c r="B40" i="1"/>
  <c r="H40" i="1"/>
  <c r="E41" i="1" l="1"/>
  <c r="J40" i="1"/>
  <c r="F41" i="1" l="1"/>
  <c r="G41" i="1" s="1"/>
  <c r="D41" i="1"/>
  <c r="B41" i="1" l="1"/>
  <c r="A41" i="1"/>
  <c r="H41" i="1"/>
  <c r="J41" i="1" l="1"/>
  <c r="E42" i="1"/>
  <c r="F42" i="1" l="1"/>
  <c r="G42" i="1" s="1"/>
  <c r="D42" i="1"/>
  <c r="B42" i="1" l="1"/>
  <c r="A42" i="1"/>
  <c r="H42" i="1"/>
  <c r="E43" i="1" l="1"/>
  <c r="J42" i="1"/>
  <c r="D43" i="1" l="1"/>
  <c r="F43" i="1"/>
  <c r="G43" i="1" s="1"/>
  <c r="H43" i="1" l="1"/>
  <c r="A43" i="1"/>
  <c r="B43" i="1"/>
  <c r="J43" i="1" l="1"/>
  <c r="E44" i="1"/>
  <c r="D44" i="1" l="1"/>
  <c r="F44" i="1"/>
  <c r="G44" i="1" s="1"/>
  <c r="A44" i="1" l="1"/>
  <c r="B44" i="1"/>
  <c r="H44" i="1"/>
  <c r="J44" i="1" l="1"/>
  <c r="E45" i="1"/>
  <c r="F45" i="1" l="1"/>
  <c r="G45" i="1" s="1"/>
  <c r="D45" i="1"/>
  <c r="A45" i="1" l="1"/>
  <c r="B45" i="1"/>
  <c r="H45" i="1"/>
  <c r="E46" i="1" l="1"/>
  <c r="J45" i="1"/>
  <c r="F46" i="1" l="1"/>
  <c r="G46" i="1" s="1"/>
  <c r="D46" i="1"/>
  <c r="B46" i="1" l="1"/>
  <c r="A46" i="1"/>
  <c r="H46" i="1"/>
  <c r="J46" i="1" l="1"/>
  <c r="E47" i="1"/>
  <c r="D47" i="1" l="1"/>
  <c r="F47" i="1"/>
  <c r="G47" i="1" s="1"/>
  <c r="A47" i="1" l="1"/>
  <c r="B47" i="1"/>
  <c r="H47" i="1"/>
  <c r="J47" i="1" l="1"/>
  <c r="E48" i="1"/>
  <c r="F48" i="1" l="1"/>
  <c r="G48" i="1" s="1"/>
  <c r="D48" i="1"/>
  <c r="A48" i="1" l="1"/>
  <c r="B48" i="1"/>
  <c r="H48" i="1"/>
  <c r="E49" i="1" l="1"/>
  <c r="J48" i="1"/>
  <c r="F49" i="1" l="1"/>
  <c r="G49" i="1" s="1"/>
  <c r="D49" i="1"/>
  <c r="B49" i="1" l="1"/>
  <c r="A49" i="1"/>
  <c r="H49" i="1"/>
  <c r="J49" i="1" l="1"/>
  <c r="E50" i="1"/>
  <c r="F50" i="1" l="1"/>
  <c r="G50" i="1" s="1"/>
  <c r="D50" i="1"/>
  <c r="A50" i="1" l="1"/>
  <c r="B50" i="1"/>
  <c r="H50" i="1"/>
  <c r="J50" i="1" l="1"/>
  <c r="E51" i="1"/>
  <c r="D51" i="1" l="1"/>
  <c r="F51" i="1"/>
  <c r="G51" i="1" s="1"/>
  <c r="H51" i="1" l="1"/>
  <c r="B51" i="1"/>
  <c r="A51" i="1"/>
  <c r="E52" i="1" l="1"/>
  <c r="J51" i="1"/>
  <c r="F52" i="1" l="1"/>
  <c r="G52" i="1" s="1"/>
  <c r="D52" i="1"/>
  <c r="A52" i="1" l="1"/>
  <c r="B52" i="1"/>
  <c r="H52" i="1"/>
  <c r="J52" i="1" l="1"/>
  <c r="E53" i="1"/>
  <c r="D53" i="1" l="1"/>
  <c r="F53" i="1"/>
  <c r="G53" i="1" s="1"/>
  <c r="H53" i="1" l="1"/>
  <c r="B53" i="1"/>
  <c r="A53" i="1"/>
  <c r="J53" i="1" l="1"/>
  <c r="E54" i="1"/>
  <c r="D54" i="1" l="1"/>
  <c r="F54" i="1"/>
  <c r="G54" i="1" s="1"/>
  <c r="H54" i="1" l="1"/>
  <c r="B54" i="1"/>
  <c r="A54" i="1"/>
  <c r="E55" i="1" l="1"/>
  <c r="J54" i="1"/>
  <c r="D55" i="1" l="1"/>
  <c r="F55" i="1"/>
  <c r="G55" i="1" s="1"/>
  <c r="B55" i="1" l="1"/>
  <c r="A55" i="1"/>
  <c r="H55" i="1"/>
  <c r="J55" i="1" l="1"/>
  <c r="E56" i="1"/>
  <c r="D56" i="1" l="1"/>
  <c r="F56" i="1"/>
  <c r="G56" i="1" s="1"/>
  <c r="H56" i="1" l="1"/>
  <c r="B56" i="1"/>
  <c r="A56" i="1"/>
  <c r="J56" i="1" l="1"/>
  <c r="E57" i="1"/>
  <c r="D57" i="1" l="1"/>
  <c r="F57" i="1"/>
  <c r="G57" i="1" s="1"/>
  <c r="B57" i="1" l="1"/>
  <c r="A57" i="1"/>
  <c r="H57" i="1"/>
  <c r="E58" i="1" l="1"/>
  <c r="J57" i="1"/>
  <c r="F58" i="1" l="1"/>
  <c r="G58" i="1" s="1"/>
  <c r="D58" i="1"/>
  <c r="H58" i="1" l="1"/>
  <c r="J58" i="1" s="1"/>
  <c r="B58" i="1"/>
  <c r="A58" i="1"/>
  <c r="E59" i="1" l="1"/>
  <c r="D59" i="1" l="1"/>
  <c r="A59" i="1" s="1"/>
  <c r="F59" i="1"/>
  <c r="G59" i="1" l="1"/>
  <c r="H59" i="1" s="1"/>
  <c r="E60" i="1" s="1"/>
  <c r="B59" i="1"/>
  <c r="J59" i="1" l="1"/>
  <c r="F60" i="1"/>
  <c r="D60" i="1"/>
  <c r="B60" i="1" s="1"/>
  <c r="A60" i="1" l="1"/>
  <c r="G60" i="1"/>
  <c r="H60" i="1" s="1"/>
  <c r="E61" i="1" l="1"/>
  <c r="D61" i="1" s="1"/>
  <c r="A61" i="1" s="1"/>
  <c r="J60" i="1"/>
  <c r="F61" i="1" l="1"/>
  <c r="G61" i="1" s="1"/>
  <c r="H61" i="1" s="1"/>
  <c r="B61" i="1"/>
  <c r="E62" i="1" l="1"/>
  <c r="D62" i="1" s="1"/>
  <c r="B62" i="1" s="1"/>
  <c r="J61" i="1"/>
  <c r="F62" i="1" l="1"/>
  <c r="G62" i="1" s="1"/>
  <c r="H62" i="1" s="1"/>
  <c r="A62" i="1"/>
  <c r="E63" i="1" l="1"/>
  <c r="F63" i="1" s="1"/>
  <c r="J62" i="1"/>
  <c r="D63" i="1" l="1"/>
  <c r="B63" i="1" s="1"/>
  <c r="G63" i="1"/>
  <c r="H63" i="1" s="1"/>
  <c r="E64" i="1" l="1"/>
  <c r="F64" i="1" s="1"/>
  <c r="J63" i="1"/>
  <c r="A63" i="1"/>
  <c r="D64" i="1" l="1"/>
  <c r="A64" i="1" s="1"/>
  <c r="G64" i="1"/>
  <c r="H64" i="1" s="1"/>
  <c r="E65" i="1" l="1"/>
  <c r="F65" i="1" s="1"/>
  <c r="J64" i="1"/>
  <c r="B64" i="1"/>
  <c r="D65" i="1" l="1"/>
  <c r="B65" i="1" s="1"/>
  <c r="G65" i="1"/>
  <c r="H65" i="1" s="1"/>
  <c r="E66" i="1" l="1"/>
  <c r="F66" i="1" s="1"/>
  <c r="J65" i="1"/>
  <c r="A65" i="1"/>
  <c r="G66" i="1" l="1"/>
  <c r="H66" i="1" s="1"/>
  <c r="D66" i="1"/>
  <c r="A66" i="1" s="1"/>
  <c r="E67" i="1" l="1"/>
  <c r="F67" i="1" s="1"/>
  <c r="G67" i="1" s="1"/>
  <c r="H67" i="1" s="1"/>
  <c r="J66" i="1"/>
  <c r="B66" i="1"/>
  <c r="E68" i="1" l="1"/>
  <c r="G68" i="1" s="1"/>
  <c r="J67" i="1"/>
  <c r="D67" i="1"/>
  <c r="B67" i="1" s="1"/>
  <c r="D68" i="1" l="1"/>
  <c r="A68" i="1" s="1"/>
  <c r="A67" i="1"/>
  <c r="F68" i="1"/>
  <c r="H68" i="1" s="1"/>
  <c r="J68" i="1" s="1"/>
  <c r="B68" i="1" l="1"/>
  <c r="E69" i="1"/>
  <c r="G69" i="1" s="1"/>
  <c r="D69" i="1" l="1"/>
  <c r="B69" i="1" s="1"/>
  <c r="F69" i="1"/>
  <c r="H69" i="1" s="1"/>
  <c r="E70" i="1" s="1"/>
  <c r="G70" i="1" s="1"/>
  <c r="A69" i="1" l="1"/>
  <c r="J69" i="1"/>
  <c r="D70" i="1"/>
  <c r="F70" i="1"/>
  <c r="H70" i="1" s="1"/>
  <c r="E71" i="1" l="1"/>
  <c r="G71" i="1" s="1"/>
  <c r="J70" i="1"/>
  <c r="B70" i="1"/>
  <c r="A70" i="1"/>
  <c r="F71" i="1" l="1"/>
  <c r="H71" i="1" s="1"/>
  <c r="D71" i="1"/>
  <c r="B71" i="1" l="1"/>
  <c r="A71" i="1"/>
  <c r="E72" i="1"/>
  <c r="G72" i="1" s="1"/>
  <c r="J71" i="1"/>
  <c r="F72" i="1" l="1"/>
  <c r="H72" i="1" s="1"/>
  <c r="D72" i="1"/>
  <c r="B72" i="1" l="1"/>
  <c r="A72" i="1"/>
  <c r="E73" i="1"/>
  <c r="G73" i="1" s="1"/>
  <c r="J72" i="1"/>
  <c r="D73" i="1" l="1"/>
  <c r="F73" i="1"/>
  <c r="H73" i="1" s="1"/>
  <c r="J73" i="1" l="1"/>
  <c r="E74" i="1"/>
  <c r="G74" i="1" s="1"/>
  <c r="B73" i="1"/>
  <c r="A73" i="1"/>
  <c r="F74" i="1" l="1"/>
  <c r="D74" i="1"/>
  <c r="H74" i="1"/>
  <c r="B74" i="1" l="1"/>
  <c r="A74" i="1"/>
  <c r="E75" i="1"/>
  <c r="G75" i="1" s="1"/>
  <c r="J74" i="1"/>
  <c r="D75" i="1" l="1"/>
  <c r="F75" i="1"/>
  <c r="H75" i="1" s="1"/>
  <c r="J75" i="1" l="1"/>
  <c r="E76" i="1"/>
  <c r="G76" i="1" s="1"/>
  <c r="B75" i="1"/>
  <c r="A75" i="1"/>
  <c r="D76" i="1" l="1"/>
  <c r="F76" i="1"/>
  <c r="H76" i="1" s="1"/>
  <c r="J76" i="1" l="1"/>
  <c r="E77" i="1"/>
  <c r="G77" i="1" s="1"/>
  <c r="A76" i="1"/>
  <c r="B76" i="1"/>
  <c r="F77" i="1" l="1"/>
  <c r="H77" i="1" s="1"/>
  <c r="D77" i="1"/>
  <c r="B77" i="1" l="1"/>
  <c r="A77" i="1"/>
  <c r="E78" i="1"/>
  <c r="G78" i="1" s="1"/>
  <c r="J77" i="1"/>
  <c r="D78" i="1" l="1"/>
  <c r="F78" i="1"/>
  <c r="H78" i="1"/>
  <c r="J78" i="1" l="1"/>
  <c r="E79" i="1"/>
  <c r="G79" i="1" s="1"/>
  <c r="B78" i="1"/>
  <c r="A78" i="1"/>
  <c r="F79" i="1" l="1"/>
  <c r="H79" i="1" s="1"/>
  <c r="D79" i="1"/>
  <c r="A79" i="1" l="1"/>
  <c r="B79" i="1"/>
  <c r="J79" i="1"/>
  <c r="E80" i="1"/>
  <c r="G80" i="1" s="1"/>
  <c r="H80" i="1" l="1"/>
  <c r="D80" i="1"/>
  <c r="F80" i="1"/>
  <c r="B80" i="1" l="1"/>
  <c r="A80" i="1"/>
  <c r="J80" i="1"/>
  <c r="E81" i="1"/>
  <c r="G81" i="1" s="1"/>
  <c r="F81" i="1" l="1"/>
  <c r="H81" i="1" s="1"/>
  <c r="D81" i="1"/>
  <c r="B81" i="1" l="1"/>
  <c r="A81" i="1"/>
  <c r="E82" i="1"/>
  <c r="G82" i="1" s="1"/>
  <c r="J81" i="1"/>
  <c r="D82" i="1" l="1"/>
  <c r="F82" i="1"/>
  <c r="H82" i="1" s="1"/>
  <c r="J82" i="1" l="1"/>
  <c r="E83" i="1"/>
  <c r="G83" i="1" s="1"/>
  <c r="A82" i="1"/>
  <c r="B82" i="1"/>
  <c r="F83" i="1" l="1"/>
  <c r="H83" i="1" s="1"/>
  <c r="D83" i="1"/>
  <c r="A83" i="1" l="1"/>
  <c r="B83" i="1"/>
  <c r="J83" i="1"/>
  <c r="E84" i="1"/>
  <c r="G84" i="1" s="1"/>
  <c r="F84" i="1" l="1"/>
  <c r="H84" i="1"/>
  <c r="D84" i="1"/>
  <c r="J84" i="1" l="1"/>
  <c r="E85" i="1"/>
  <c r="G85" i="1" s="1"/>
  <c r="B84" i="1"/>
  <c r="A84" i="1"/>
  <c r="H85" i="1" l="1"/>
  <c r="F85" i="1"/>
  <c r="D85" i="1"/>
  <c r="B85" i="1" l="1"/>
  <c r="A85" i="1"/>
  <c r="J85" i="1"/>
  <c r="E86" i="1"/>
  <c r="G86" i="1" s="1"/>
  <c r="F86" i="1" l="1"/>
  <c r="D86" i="1"/>
  <c r="H86" i="1"/>
  <c r="A86" i="1" l="1"/>
  <c r="B86" i="1"/>
  <c r="J86" i="1"/>
  <c r="E87" i="1"/>
  <c r="G87" i="1" s="1"/>
  <c r="F87" i="1" l="1"/>
  <c r="D87" i="1"/>
  <c r="H87" i="1"/>
  <c r="J87" i="1" l="1"/>
  <c r="E88" i="1"/>
  <c r="G88" i="1" s="1"/>
  <c r="B87" i="1"/>
  <c r="A87" i="1"/>
  <c r="F88" i="1" l="1"/>
  <c r="H88" i="1"/>
  <c r="D88" i="1"/>
  <c r="J88" i="1" l="1"/>
  <c r="E89" i="1"/>
  <c r="G89" i="1" s="1"/>
  <c r="B88" i="1"/>
  <c r="A88" i="1"/>
  <c r="F89" i="1" l="1"/>
  <c r="D89" i="1"/>
  <c r="H89" i="1"/>
  <c r="B89" i="1" l="1"/>
  <c r="A89" i="1"/>
  <c r="J89" i="1"/>
  <c r="E90" i="1"/>
  <c r="G90" i="1" s="1"/>
  <c r="F90" i="1" l="1"/>
  <c r="D90" i="1"/>
  <c r="H90" i="1"/>
  <c r="B90" i="1" l="1"/>
  <c r="A90" i="1"/>
  <c r="J90" i="1"/>
  <c r="E91" i="1"/>
  <c r="G91" i="1" s="1"/>
  <c r="F91" i="1" l="1"/>
  <c r="H91" i="1" s="1"/>
  <c r="D91" i="1"/>
  <c r="B91" i="1" l="1"/>
  <c r="A91" i="1"/>
  <c r="J91" i="1"/>
  <c r="E92" i="1"/>
  <c r="G92" i="1" s="1"/>
  <c r="D92" i="1" l="1"/>
  <c r="F92" i="1"/>
  <c r="H92" i="1" s="1"/>
  <c r="J92" i="1" l="1"/>
  <c r="E93" i="1"/>
  <c r="G93" i="1" s="1"/>
  <c r="B92" i="1"/>
  <c r="A92" i="1"/>
  <c r="D93" i="1" l="1"/>
  <c r="F93" i="1"/>
  <c r="H93" i="1" s="1"/>
  <c r="J93" i="1" l="1"/>
  <c r="E94" i="1"/>
  <c r="G94" i="1" s="1"/>
  <c r="A93" i="1"/>
  <c r="B93" i="1"/>
  <c r="F94" i="1" l="1"/>
  <c r="H94" i="1" s="1"/>
  <c r="D94" i="1"/>
  <c r="B94" i="1" l="1"/>
  <c r="A94" i="1"/>
  <c r="J94" i="1"/>
  <c r="E95" i="1"/>
  <c r="G95" i="1" s="1"/>
  <c r="F95" i="1" l="1"/>
  <c r="H95" i="1" s="1"/>
  <c r="D95" i="1"/>
  <c r="B95" i="1" l="1"/>
  <c r="A95" i="1"/>
  <c r="J95" i="1"/>
  <c r="E96" i="1"/>
  <c r="G96" i="1" s="1"/>
  <c r="F96" i="1" l="1"/>
  <c r="H96" i="1" s="1"/>
  <c r="D96" i="1"/>
  <c r="B96" i="1" l="1"/>
  <c r="A96" i="1"/>
  <c r="J96" i="1"/>
  <c r="E97" i="1"/>
  <c r="G97" i="1" s="1"/>
  <c r="F97" i="1" l="1"/>
  <c r="H97" i="1" s="1"/>
  <c r="D97" i="1"/>
  <c r="A97" i="1" l="1"/>
  <c r="B97" i="1"/>
  <c r="J97" i="1"/>
  <c r="E98" i="1"/>
  <c r="G98" i="1" s="1"/>
  <c r="D98" i="1" l="1"/>
  <c r="F98" i="1"/>
  <c r="H98" i="1" s="1"/>
  <c r="J98" i="1" l="1"/>
  <c r="E99" i="1"/>
  <c r="G99" i="1" s="1"/>
  <c r="A98" i="1"/>
  <c r="B98" i="1"/>
  <c r="F99" i="1" l="1"/>
  <c r="H99" i="1" s="1"/>
  <c r="D99" i="1"/>
  <c r="A99" i="1" l="1"/>
  <c r="B99" i="1"/>
  <c r="J99" i="1"/>
  <c r="E100" i="1"/>
  <c r="G100" i="1" s="1"/>
  <c r="F100" i="1" l="1"/>
  <c r="H100" i="1"/>
  <c r="D100" i="1"/>
  <c r="A100" i="1" l="1"/>
  <c r="B100" i="1"/>
  <c r="J100" i="1"/>
  <c r="E101" i="1"/>
  <c r="G101" i="1" s="1"/>
  <c r="H101" i="1" l="1"/>
  <c r="F101" i="1"/>
  <c r="D101" i="1"/>
  <c r="A101" i="1" l="1"/>
  <c r="B101" i="1"/>
  <c r="E102" i="1"/>
  <c r="G102" i="1" s="1"/>
  <c r="J101" i="1"/>
  <c r="F102" i="1" l="1"/>
  <c r="H102" i="1" s="1"/>
  <c r="D102" i="1"/>
  <c r="B102" i="1" l="1"/>
  <c r="A102" i="1"/>
  <c r="J102" i="1"/>
  <c r="E103" i="1"/>
  <c r="G103" i="1" s="1"/>
  <c r="F103" i="1" l="1"/>
  <c r="H103" i="1" s="1"/>
  <c r="D103" i="1"/>
  <c r="B103" i="1" l="1"/>
  <c r="A103" i="1"/>
  <c r="J103" i="1"/>
  <c r="E104" i="1"/>
  <c r="G104" i="1" s="1"/>
  <c r="D104" i="1" l="1"/>
  <c r="F104" i="1"/>
  <c r="H104" i="1" s="1"/>
  <c r="J104" i="1" l="1"/>
  <c r="E105" i="1"/>
  <c r="G105" i="1" s="1"/>
  <c r="A104" i="1"/>
  <c r="B104" i="1"/>
  <c r="D105" i="1" l="1"/>
  <c r="F105" i="1"/>
  <c r="H105" i="1" s="1"/>
  <c r="J105" i="1" l="1"/>
  <c r="E106" i="1"/>
  <c r="G106" i="1" s="1"/>
  <c r="A105" i="1"/>
  <c r="B105" i="1"/>
  <c r="D106" i="1" l="1"/>
  <c r="F106" i="1"/>
  <c r="H106" i="1" s="1"/>
  <c r="J106" i="1" l="1"/>
  <c r="E107" i="1"/>
  <c r="G107" i="1" s="1"/>
  <c r="B106" i="1"/>
  <c r="A106" i="1"/>
  <c r="F107" i="1" l="1"/>
  <c r="H107" i="1" s="1"/>
  <c r="D107" i="1"/>
  <c r="A107" i="1" l="1"/>
  <c r="B107" i="1"/>
  <c r="J107" i="1"/>
  <c r="E108" i="1"/>
  <c r="G108" i="1" s="1"/>
  <c r="H108" i="1" l="1"/>
  <c r="F108" i="1"/>
  <c r="D108" i="1"/>
  <c r="A108" i="1" l="1"/>
  <c r="B108" i="1"/>
  <c r="E109" i="1"/>
  <c r="G109" i="1" s="1"/>
  <c r="J108" i="1"/>
  <c r="D109" i="1" l="1"/>
  <c r="F109" i="1"/>
  <c r="H109" i="1"/>
  <c r="E110" i="1" l="1"/>
  <c r="G110" i="1" s="1"/>
  <c r="J109" i="1"/>
  <c r="B109" i="1"/>
  <c r="A109" i="1"/>
  <c r="F110" i="1" l="1"/>
  <c r="D110" i="1"/>
  <c r="H110" i="1"/>
  <c r="B110" i="1" l="1"/>
  <c r="A110" i="1"/>
  <c r="J110" i="1"/>
  <c r="E111" i="1"/>
  <c r="G111" i="1" s="1"/>
  <c r="F111" i="1" l="1"/>
  <c r="H111" i="1"/>
  <c r="D111" i="1"/>
  <c r="B111" i="1" l="1"/>
  <c r="A111" i="1"/>
  <c r="J111" i="1"/>
  <c r="E112" i="1"/>
  <c r="G112" i="1" s="1"/>
  <c r="F112" i="1" l="1"/>
  <c r="H112" i="1" s="1"/>
  <c r="D112" i="1"/>
  <c r="J112" i="1" l="1"/>
  <c r="E113" i="1"/>
  <c r="G113" i="1" s="1"/>
  <c r="A112" i="1"/>
  <c r="B112" i="1"/>
  <c r="F113" i="1" l="1"/>
  <c r="H113" i="1" s="1"/>
  <c r="D113" i="1"/>
  <c r="B113" i="1" l="1"/>
  <c r="A113" i="1"/>
  <c r="J113" i="1"/>
  <c r="E114" i="1"/>
  <c r="G114" i="1" s="1"/>
  <c r="F114" i="1" l="1"/>
  <c r="H114" i="1" s="1"/>
  <c r="D114" i="1"/>
  <c r="B114" i="1" l="1"/>
  <c r="A114" i="1"/>
  <c r="J114" i="1"/>
  <c r="E115" i="1"/>
  <c r="G115" i="1" s="1"/>
  <c r="H115" i="1" l="1"/>
  <c r="D115" i="1"/>
  <c r="F115" i="1"/>
  <c r="A115" i="1" l="1"/>
  <c r="B115" i="1"/>
  <c r="J115" i="1"/>
  <c r="E116" i="1"/>
  <c r="G116" i="1" s="1"/>
  <c r="D116" i="1" l="1"/>
  <c r="F116" i="1"/>
  <c r="H116" i="1" s="1"/>
  <c r="J116" i="1" l="1"/>
  <c r="E117" i="1"/>
  <c r="G117" i="1" s="1"/>
  <c r="B116" i="1"/>
  <c r="A116" i="1"/>
  <c r="H117" i="1" l="1"/>
  <c r="F117" i="1"/>
  <c r="D117" i="1"/>
  <c r="J117" i="1" l="1"/>
  <c r="E118" i="1"/>
  <c r="G118" i="1" s="1"/>
  <c r="A117" i="1"/>
  <c r="B117" i="1"/>
  <c r="D118" i="1" l="1"/>
  <c r="H118" i="1"/>
  <c r="F118" i="1"/>
  <c r="A118" i="1" l="1"/>
  <c r="B118" i="1"/>
  <c r="J118" i="1"/>
  <c r="E119" i="1"/>
  <c r="G119" i="1" s="1"/>
  <c r="F119" i="1" l="1"/>
  <c r="H119" i="1" s="1"/>
  <c r="D119" i="1"/>
  <c r="A119" i="1" l="1"/>
  <c r="B119" i="1"/>
  <c r="J119" i="1"/>
  <c r="E120" i="1"/>
  <c r="G120" i="1" s="1"/>
  <c r="H120" i="1" l="1"/>
  <c r="F120" i="1"/>
  <c r="D120" i="1"/>
  <c r="A120" i="1" l="1"/>
  <c r="B120" i="1"/>
  <c r="J120" i="1"/>
  <c r="E121" i="1"/>
  <c r="G121" i="1" s="1"/>
  <c r="H121" i="1" l="1"/>
  <c r="D121" i="1"/>
  <c r="F121" i="1"/>
  <c r="A121" i="1" l="1"/>
  <c r="B121" i="1"/>
  <c r="J121" i="1"/>
  <c r="E122" i="1"/>
  <c r="G122" i="1" s="1"/>
  <c r="D122" i="1" l="1"/>
  <c r="H122" i="1"/>
  <c r="F122" i="1"/>
  <c r="J122" i="1" l="1"/>
  <c r="E123" i="1"/>
  <c r="G123" i="1" s="1"/>
  <c r="A122" i="1"/>
  <c r="B122" i="1"/>
  <c r="D123" i="1" l="1"/>
  <c r="F123" i="1"/>
  <c r="H123" i="1" s="1"/>
  <c r="E124" i="1" l="1"/>
  <c r="G124" i="1" s="1"/>
  <c r="J123" i="1"/>
  <c r="B123" i="1"/>
  <c r="A123" i="1"/>
  <c r="D124" i="1" l="1"/>
  <c r="F124" i="1"/>
  <c r="H124" i="1" s="1"/>
  <c r="J124" i="1" l="1"/>
  <c r="E125" i="1"/>
  <c r="G125" i="1" s="1"/>
  <c r="A124" i="1"/>
  <c r="B124" i="1"/>
  <c r="D125" i="1" l="1"/>
  <c r="F125" i="1"/>
  <c r="H125" i="1" s="1"/>
  <c r="J125" i="1" l="1"/>
  <c r="E126" i="1"/>
  <c r="G126" i="1" s="1"/>
  <c r="B125" i="1"/>
  <c r="A125" i="1"/>
  <c r="H126" i="1" l="1"/>
  <c r="F126" i="1"/>
  <c r="D126" i="1"/>
  <c r="A126" i="1" l="1"/>
  <c r="B126" i="1"/>
  <c r="J126" i="1"/>
  <c r="E127" i="1"/>
  <c r="G127" i="1" s="1"/>
  <c r="H127" i="1" l="1"/>
  <c r="D127" i="1"/>
  <c r="F127" i="1"/>
  <c r="A127" i="1" l="1"/>
  <c r="B127" i="1"/>
  <c r="J127" i="1"/>
  <c r="E128" i="1"/>
  <c r="G128" i="1" s="1"/>
  <c r="D128" i="1" l="1"/>
  <c r="F128" i="1"/>
  <c r="H128" i="1" s="1"/>
  <c r="A128" i="1" l="1"/>
  <c r="B128" i="1"/>
  <c r="E129" i="1"/>
  <c r="G129" i="1" s="1"/>
  <c r="J128" i="1"/>
  <c r="D129" i="1" l="1"/>
  <c r="F129" i="1"/>
  <c r="H129" i="1" s="1"/>
  <c r="J129" i="1" l="1"/>
  <c r="E130" i="1"/>
  <c r="G130" i="1" s="1"/>
  <c r="A129" i="1"/>
  <c r="B129" i="1"/>
  <c r="D130" i="1" l="1"/>
  <c r="F130" i="1"/>
  <c r="H130" i="1" s="1"/>
  <c r="J130" i="1" l="1"/>
  <c r="E131" i="1"/>
  <c r="G131" i="1" s="1"/>
  <c r="B130" i="1"/>
  <c r="A130" i="1"/>
  <c r="D131" i="1" l="1"/>
  <c r="F131" i="1"/>
  <c r="H131" i="1" s="1"/>
  <c r="J131" i="1" l="1"/>
  <c r="E132" i="1"/>
  <c r="G132" i="1" s="1"/>
  <c r="A131" i="1"/>
  <c r="B131" i="1"/>
  <c r="D132" i="1" l="1"/>
  <c r="H132" i="1"/>
  <c r="F132" i="1"/>
  <c r="A132" i="1" l="1"/>
  <c r="B132" i="1"/>
  <c r="E133" i="1"/>
  <c r="G133" i="1" s="1"/>
  <c r="J132" i="1"/>
  <c r="F133" i="1" l="1"/>
  <c r="D133" i="1"/>
  <c r="H133" i="1"/>
  <c r="J133" i="1" l="1"/>
  <c r="E134" i="1"/>
  <c r="G134" i="1" s="1"/>
  <c r="B133" i="1"/>
  <c r="A133" i="1"/>
  <c r="H134" i="1" l="1"/>
  <c r="F134" i="1"/>
  <c r="D134" i="1"/>
  <c r="E135" i="1" l="1"/>
  <c r="G135" i="1" s="1"/>
  <c r="J134" i="1"/>
  <c r="A134" i="1"/>
  <c r="B134" i="1"/>
  <c r="H135" i="1" l="1"/>
  <c r="F135" i="1"/>
  <c r="D135" i="1"/>
  <c r="E136" i="1" l="1"/>
  <c r="G136" i="1" s="1"/>
  <c r="J135" i="1"/>
  <c r="A135" i="1"/>
  <c r="B135" i="1"/>
  <c r="D136" i="1" l="1"/>
  <c r="F136" i="1"/>
  <c r="H136" i="1" s="1"/>
  <c r="J136" i="1" l="1"/>
  <c r="E137" i="1"/>
  <c r="G137" i="1" s="1"/>
  <c r="B136" i="1"/>
  <c r="A136" i="1"/>
  <c r="F137" i="1" l="1"/>
  <c r="H137" i="1" s="1"/>
  <c r="D137" i="1"/>
  <c r="A137" i="1" l="1"/>
  <c r="B137" i="1"/>
  <c r="E138" i="1"/>
  <c r="G138" i="1" s="1"/>
  <c r="J137" i="1"/>
  <c r="D138" i="1" l="1"/>
  <c r="H138" i="1"/>
  <c r="F138" i="1"/>
  <c r="J138" i="1" l="1"/>
  <c r="E139" i="1"/>
  <c r="G139" i="1" s="1"/>
  <c r="A138" i="1"/>
  <c r="B138" i="1"/>
  <c r="D139" i="1" l="1"/>
  <c r="F139" i="1"/>
  <c r="H139" i="1"/>
  <c r="E140" i="1" l="1"/>
  <c r="G140" i="1" s="1"/>
  <c r="J139" i="1"/>
  <c r="A139" i="1"/>
  <c r="B139" i="1"/>
  <c r="F140" i="1" l="1"/>
  <c r="D140" i="1"/>
  <c r="H140" i="1"/>
  <c r="A140" i="1" l="1"/>
  <c r="B140" i="1"/>
  <c r="J140" i="1"/>
  <c r="E141" i="1"/>
  <c r="G141" i="1" s="1"/>
  <c r="D141" i="1" l="1"/>
  <c r="F141" i="1"/>
  <c r="H141" i="1" s="1"/>
  <c r="B141" i="1" l="1"/>
  <c r="A141" i="1"/>
  <c r="J141" i="1"/>
  <c r="E142" i="1"/>
  <c r="G142" i="1" s="1"/>
  <c r="H142" i="1" l="1"/>
  <c r="D142" i="1"/>
  <c r="F142" i="1"/>
  <c r="A142" i="1" l="1"/>
  <c r="B142" i="1"/>
  <c r="E143" i="1"/>
  <c r="G143" i="1" s="1"/>
  <c r="J142" i="1"/>
  <c r="H143" i="1" l="1"/>
  <c r="D143" i="1"/>
  <c r="F143" i="1"/>
  <c r="A143" i="1" l="1"/>
  <c r="B143" i="1"/>
  <c r="J143" i="1"/>
  <c r="E144" i="1"/>
  <c r="G144" i="1" s="1"/>
  <c r="D144" i="1" l="1"/>
  <c r="H144" i="1"/>
  <c r="F144" i="1"/>
  <c r="J144" i="1" l="1"/>
  <c r="E145" i="1"/>
  <c r="G145" i="1" s="1"/>
  <c r="A144" i="1"/>
  <c r="B144" i="1"/>
  <c r="F145" i="1" l="1"/>
  <c r="H145" i="1" s="1"/>
  <c r="D145" i="1"/>
  <c r="E146" i="1" l="1"/>
  <c r="G146" i="1" s="1"/>
  <c r="J145" i="1"/>
  <c r="B145" i="1"/>
  <c r="A145" i="1"/>
  <c r="H146" i="1" l="1"/>
  <c r="D146" i="1"/>
  <c r="F146" i="1"/>
  <c r="B146" i="1" l="1"/>
  <c r="A146" i="1"/>
  <c r="J146" i="1"/>
  <c r="E147" i="1"/>
  <c r="G147" i="1" s="1"/>
  <c r="F147" i="1" l="1"/>
  <c r="H147" i="1" s="1"/>
  <c r="D147" i="1"/>
  <c r="E148" i="1" l="1"/>
  <c r="G148" i="1" s="1"/>
  <c r="J147" i="1"/>
  <c r="A147" i="1"/>
  <c r="B147" i="1"/>
  <c r="F148" i="1" l="1"/>
  <c r="H148" i="1" s="1"/>
  <c r="D148" i="1"/>
  <c r="B148" i="1" l="1"/>
  <c r="A148" i="1"/>
  <c r="J148" i="1"/>
  <c r="E149" i="1"/>
  <c r="G149" i="1" s="1"/>
  <c r="F149" i="1" l="1"/>
  <c r="H149" i="1" s="1"/>
  <c r="D149" i="1"/>
  <c r="J149" i="1" l="1"/>
  <c r="E150" i="1"/>
  <c r="G150" i="1" s="1"/>
  <c r="A149" i="1"/>
  <c r="B149" i="1"/>
  <c r="D150" i="1" l="1"/>
  <c r="F150" i="1"/>
  <c r="H150" i="1" s="1"/>
  <c r="A150" i="1" l="1"/>
  <c r="B150" i="1"/>
  <c r="J150" i="1"/>
  <c r="E151" i="1"/>
  <c r="G151" i="1" s="1"/>
  <c r="D151" i="1" l="1"/>
  <c r="F151" i="1"/>
  <c r="H151" i="1" s="1"/>
  <c r="B151" i="1" l="1"/>
  <c r="A151" i="1"/>
  <c r="J151" i="1"/>
  <c r="E152" i="1"/>
  <c r="G152" i="1" s="1"/>
  <c r="H152" i="1" l="1"/>
  <c r="F152" i="1"/>
  <c r="D152" i="1"/>
  <c r="A152" i="1" l="1"/>
  <c r="B152" i="1"/>
  <c r="E153" i="1"/>
  <c r="G153" i="1" s="1"/>
  <c r="J152" i="1"/>
  <c r="F153" i="1" l="1"/>
  <c r="D153" i="1"/>
  <c r="H153" i="1"/>
  <c r="B153" i="1" l="1"/>
  <c r="A153" i="1"/>
  <c r="J153" i="1"/>
  <c r="E154" i="1"/>
  <c r="G154" i="1" s="1"/>
  <c r="D154" i="1" l="1"/>
  <c r="F154" i="1"/>
  <c r="H154" i="1" s="1"/>
  <c r="E155" i="1" l="1"/>
  <c r="G155" i="1" s="1"/>
  <c r="J154" i="1"/>
  <c r="A154" i="1"/>
  <c r="B154" i="1"/>
  <c r="D155" i="1" l="1"/>
  <c r="F155" i="1"/>
  <c r="H155" i="1" s="1"/>
  <c r="J155" i="1" l="1"/>
  <c r="E156" i="1"/>
  <c r="G156" i="1" s="1"/>
  <c r="A155" i="1"/>
  <c r="B155" i="1"/>
  <c r="D156" i="1" l="1"/>
  <c r="F156" i="1"/>
  <c r="H156" i="1" s="1"/>
  <c r="A156" i="1" l="1"/>
  <c r="B156" i="1"/>
  <c r="J156" i="1"/>
  <c r="E157" i="1"/>
  <c r="G157" i="1" s="1"/>
  <c r="F157" i="1" l="1"/>
  <c r="H157" i="1"/>
  <c r="D157" i="1"/>
  <c r="A157" i="1" l="1"/>
  <c r="B157" i="1"/>
  <c r="J157" i="1"/>
  <c r="E158" i="1"/>
  <c r="G158" i="1" s="1"/>
  <c r="D158" i="1" l="1"/>
  <c r="H158" i="1"/>
  <c r="F158" i="1"/>
  <c r="J158" i="1" l="1"/>
  <c r="E159" i="1"/>
  <c r="G159" i="1" s="1"/>
  <c r="A158" i="1"/>
  <c r="B158" i="1"/>
  <c r="D159" i="1" l="1"/>
  <c r="H159" i="1"/>
  <c r="F159" i="1"/>
  <c r="J159" i="1" l="1"/>
  <c r="E160" i="1"/>
  <c r="G160" i="1" s="1"/>
  <c r="B159" i="1"/>
  <c r="A159" i="1"/>
  <c r="F160" i="1" l="1"/>
  <c r="D160" i="1"/>
  <c r="H160" i="1"/>
  <c r="E161" i="1" l="1"/>
  <c r="G161" i="1" s="1"/>
  <c r="J160" i="1"/>
  <c r="A160" i="1"/>
  <c r="B160" i="1"/>
  <c r="F161" i="1" l="1"/>
  <c r="H161" i="1"/>
  <c r="D161" i="1"/>
  <c r="E162" i="1" l="1"/>
  <c r="G162" i="1" s="1"/>
  <c r="J161" i="1"/>
  <c r="A161" i="1"/>
  <c r="B161" i="1"/>
  <c r="D162" i="1" l="1"/>
  <c r="H162" i="1"/>
  <c r="F162" i="1"/>
  <c r="E163" i="1" l="1"/>
  <c r="G163" i="1" s="1"/>
  <c r="J162" i="1"/>
  <c r="A162" i="1"/>
  <c r="B162" i="1"/>
  <c r="D163" i="1" l="1"/>
  <c r="F163" i="1"/>
  <c r="H163" i="1"/>
  <c r="E164" i="1" l="1"/>
  <c r="G164" i="1" s="1"/>
  <c r="J163" i="1"/>
  <c r="A163" i="1"/>
  <c r="B163" i="1"/>
  <c r="D164" i="1" l="1"/>
  <c r="H164" i="1"/>
  <c r="F164" i="1"/>
  <c r="A164" i="1" l="1"/>
  <c r="B164" i="1"/>
  <c r="J164" i="1"/>
  <c r="E165" i="1"/>
  <c r="G165" i="1" s="1"/>
  <c r="F165" i="1" l="1"/>
  <c r="D165" i="1"/>
  <c r="H165" i="1"/>
  <c r="B165" i="1" l="1"/>
  <c r="A165" i="1"/>
  <c r="J165" i="1"/>
  <c r="E166" i="1"/>
  <c r="G166" i="1" s="1"/>
  <c r="D166" i="1" l="1"/>
  <c r="H166" i="1"/>
  <c r="F166" i="1"/>
  <c r="E167" i="1" l="1"/>
  <c r="G167" i="1" s="1"/>
  <c r="J166" i="1"/>
  <c r="A166" i="1"/>
  <c r="B166" i="1"/>
  <c r="H167" i="1" l="1"/>
  <c r="F167" i="1"/>
  <c r="D167" i="1"/>
  <c r="A167" i="1" l="1"/>
  <c r="B167" i="1"/>
  <c r="E168" i="1"/>
  <c r="G168" i="1" s="1"/>
  <c r="J167" i="1"/>
  <c r="F168" i="1" l="1"/>
  <c r="H168" i="1"/>
  <c r="D168" i="1"/>
  <c r="E169" i="1" l="1"/>
  <c r="G169" i="1" s="1"/>
  <c r="J168" i="1"/>
  <c r="B168" i="1"/>
  <c r="A168" i="1"/>
  <c r="F169" i="1" l="1"/>
  <c r="D169" i="1"/>
  <c r="H169" i="1"/>
  <c r="B169" i="1" l="1"/>
  <c r="A169" i="1"/>
  <c r="E170" i="1"/>
  <c r="G170" i="1" s="1"/>
  <c r="J169" i="1"/>
  <c r="D170" i="1" l="1"/>
  <c r="H170" i="1"/>
  <c r="F170" i="1"/>
  <c r="E171" i="1" l="1"/>
  <c r="G171" i="1" s="1"/>
  <c r="J170" i="1"/>
  <c r="A170" i="1"/>
  <c r="B170" i="1"/>
  <c r="H171" i="1" l="1"/>
  <c r="D171" i="1"/>
  <c r="F171" i="1"/>
  <c r="A171" i="1" l="1"/>
  <c r="B171" i="1"/>
  <c r="E172" i="1"/>
  <c r="G172" i="1" s="1"/>
  <c r="J171" i="1"/>
  <c r="F172" i="1" l="1"/>
  <c r="D172" i="1"/>
  <c r="H172" i="1"/>
  <c r="A172" i="1" l="1"/>
  <c r="B172" i="1"/>
  <c r="J172" i="1"/>
  <c r="E173" i="1"/>
  <c r="G173" i="1" s="1"/>
  <c r="D173" i="1" l="1"/>
  <c r="H173" i="1"/>
  <c r="F173" i="1"/>
  <c r="E174" i="1" l="1"/>
  <c r="G174" i="1" s="1"/>
  <c r="J173" i="1"/>
  <c r="A173" i="1"/>
  <c r="B173" i="1"/>
  <c r="H174" i="1" l="1"/>
  <c r="F174" i="1"/>
  <c r="D174" i="1"/>
  <c r="A174" i="1" l="1"/>
  <c r="B174" i="1"/>
  <c r="E175" i="1"/>
  <c r="G175" i="1" s="1"/>
  <c r="J174" i="1"/>
  <c r="F175" i="1" l="1"/>
  <c r="D175" i="1"/>
  <c r="H175" i="1"/>
  <c r="A175" i="1" l="1"/>
  <c r="B175" i="1"/>
  <c r="E176" i="1"/>
  <c r="G176" i="1" s="1"/>
  <c r="J175" i="1"/>
  <c r="F176" i="1" l="1"/>
  <c r="D176" i="1"/>
  <c r="H176" i="1"/>
  <c r="A176" i="1" l="1"/>
  <c r="B176" i="1"/>
  <c r="E177" i="1"/>
  <c r="G177" i="1" s="1"/>
  <c r="J176" i="1"/>
  <c r="H177" i="1" l="1"/>
  <c r="D177" i="1"/>
  <c r="F177" i="1"/>
  <c r="A177" i="1" l="1"/>
  <c r="B177" i="1"/>
  <c r="E178" i="1"/>
  <c r="G178" i="1" s="1"/>
  <c r="J177" i="1"/>
  <c r="F178" i="1" l="1"/>
  <c r="H178" i="1"/>
  <c r="D178" i="1"/>
  <c r="B178" i="1" l="1"/>
  <c r="A178" i="1"/>
  <c r="J178" i="1"/>
  <c r="E179" i="1"/>
  <c r="G179" i="1" s="1"/>
  <c r="H179" i="1" l="1"/>
  <c r="F179" i="1"/>
  <c r="D179" i="1"/>
  <c r="A179" i="1" l="1"/>
  <c r="B179" i="1"/>
  <c r="E180" i="1"/>
  <c r="G180" i="1" s="1"/>
  <c r="J179" i="1"/>
  <c r="D180" i="1" l="1"/>
  <c r="H180" i="1"/>
  <c r="F180" i="1"/>
  <c r="E181" i="1" l="1"/>
  <c r="G181" i="1" s="1"/>
  <c r="J180" i="1"/>
  <c r="A180" i="1"/>
  <c r="B180" i="1"/>
  <c r="D181" i="1" l="1"/>
  <c r="H181" i="1"/>
  <c r="F181" i="1"/>
  <c r="E182" i="1" l="1"/>
  <c r="G182" i="1" s="1"/>
  <c r="J181" i="1"/>
  <c r="B181" i="1"/>
  <c r="A181" i="1"/>
  <c r="H182" i="1" l="1"/>
  <c r="F182" i="1"/>
  <c r="D182" i="1"/>
  <c r="A182" i="1" l="1"/>
  <c r="B182" i="1"/>
  <c r="E183" i="1"/>
  <c r="G183" i="1" s="1"/>
  <c r="J182" i="1"/>
  <c r="D183" i="1" l="1"/>
  <c r="H183" i="1"/>
  <c r="F183" i="1"/>
  <c r="E184" i="1" l="1"/>
  <c r="G184" i="1" s="1"/>
  <c r="J183" i="1"/>
  <c r="A183" i="1"/>
  <c r="B183" i="1"/>
  <c r="D184" i="1" l="1"/>
  <c r="H184" i="1"/>
  <c r="F184" i="1"/>
  <c r="E185" i="1" l="1"/>
  <c r="G185" i="1" s="1"/>
  <c r="J184" i="1"/>
  <c r="B184" i="1"/>
  <c r="A184" i="1"/>
  <c r="F185" i="1" l="1"/>
  <c r="H185" i="1"/>
  <c r="D185" i="1"/>
  <c r="A185" i="1" l="1"/>
  <c r="B185" i="1"/>
  <c r="J185" i="1"/>
  <c r="E186" i="1"/>
  <c r="G186" i="1" s="1"/>
  <c r="H186" i="1" l="1"/>
  <c r="F186" i="1"/>
  <c r="D186" i="1"/>
  <c r="A186" i="1" l="1"/>
  <c r="B186" i="1"/>
  <c r="J186" i="1"/>
  <c r="E187" i="1"/>
  <c r="G187" i="1" s="1"/>
  <c r="F187" i="1" l="1"/>
  <c r="D187" i="1"/>
  <c r="H187" i="1"/>
  <c r="E188" i="1" l="1"/>
  <c r="G188" i="1" s="1"/>
  <c r="J187" i="1"/>
  <c r="A187" i="1"/>
  <c r="B187" i="1"/>
  <c r="H188" i="1" l="1"/>
  <c r="F188" i="1"/>
  <c r="D188" i="1"/>
  <c r="A188" i="1" l="1"/>
  <c r="B188" i="1"/>
  <c r="J188" i="1"/>
  <c r="E189" i="1"/>
  <c r="G189" i="1" s="1"/>
  <c r="H189" i="1" l="1"/>
  <c r="D189" i="1"/>
  <c r="F189" i="1"/>
  <c r="A189" i="1" l="1"/>
  <c r="B189" i="1"/>
  <c r="J189" i="1"/>
  <c r="E190" i="1"/>
  <c r="G190" i="1" s="1"/>
  <c r="H190" i="1" l="1"/>
  <c r="D190" i="1"/>
  <c r="F190" i="1"/>
  <c r="B190" i="1" l="1"/>
  <c r="A190" i="1"/>
  <c r="E191" i="1"/>
  <c r="G191" i="1" s="1"/>
  <c r="J190" i="1"/>
  <c r="H191" i="1" l="1"/>
  <c r="F191" i="1"/>
  <c r="D191" i="1"/>
  <c r="A191" i="1" l="1"/>
  <c r="B191" i="1"/>
  <c r="E192" i="1"/>
  <c r="G192" i="1" s="1"/>
  <c r="J191" i="1"/>
  <c r="F192" i="1" l="1"/>
  <c r="H192" i="1"/>
  <c r="D192" i="1"/>
  <c r="A192" i="1" l="1"/>
  <c r="B192" i="1"/>
  <c r="E193" i="1"/>
  <c r="G193" i="1" s="1"/>
  <c r="J192" i="1"/>
  <c r="F193" i="1" l="1"/>
  <c r="H193" i="1"/>
  <c r="D193" i="1"/>
  <c r="B193" i="1" l="1"/>
  <c r="A193" i="1"/>
  <c r="E194" i="1"/>
  <c r="G194" i="1" s="1"/>
  <c r="J193" i="1"/>
  <c r="D194" i="1" l="1"/>
  <c r="H194" i="1"/>
  <c r="F194" i="1"/>
  <c r="E195" i="1" l="1"/>
  <c r="G195" i="1" s="1"/>
  <c r="J194" i="1"/>
  <c r="B194" i="1"/>
  <c r="A194" i="1"/>
  <c r="H195" i="1" l="1"/>
  <c r="F195" i="1"/>
  <c r="D195" i="1"/>
  <c r="A195" i="1" l="1"/>
  <c r="B195" i="1"/>
  <c r="J195" i="1"/>
  <c r="E196" i="1"/>
  <c r="G196" i="1" s="1"/>
  <c r="D196" i="1" l="1"/>
  <c r="H196" i="1"/>
  <c r="F196" i="1"/>
  <c r="J196" i="1" l="1"/>
  <c r="E197" i="1"/>
  <c r="G197" i="1" s="1"/>
  <c r="A196" i="1"/>
  <c r="B196" i="1"/>
  <c r="H197" i="1" l="1"/>
  <c r="D197" i="1"/>
  <c r="F197" i="1"/>
  <c r="A197" i="1" l="1"/>
  <c r="B197" i="1"/>
  <c r="E198" i="1"/>
  <c r="G198" i="1" s="1"/>
  <c r="J197" i="1"/>
  <c r="F198" i="1" l="1"/>
  <c r="D198" i="1"/>
  <c r="H198" i="1"/>
  <c r="J198" i="1" l="1"/>
  <c r="E199" i="1"/>
  <c r="G199" i="1" s="1"/>
  <c r="A198" i="1"/>
  <c r="B198" i="1"/>
  <c r="H199" i="1" l="1"/>
  <c r="F199" i="1"/>
  <c r="D199" i="1"/>
  <c r="B199" i="1" l="1"/>
  <c r="A199" i="1"/>
  <c r="E200" i="1"/>
  <c r="G200" i="1" s="1"/>
  <c r="J199" i="1"/>
  <c r="D200" i="1" l="1"/>
  <c r="H200" i="1"/>
  <c r="F200" i="1"/>
  <c r="J200" i="1" l="1"/>
  <c r="E201" i="1"/>
  <c r="G201" i="1" s="1"/>
  <c r="A200" i="1"/>
  <c r="B200" i="1"/>
  <c r="H201" i="1" l="1"/>
  <c r="D201" i="1"/>
  <c r="F201" i="1"/>
  <c r="B201" i="1" l="1"/>
  <c r="A201" i="1"/>
  <c r="E202" i="1"/>
  <c r="G202" i="1" s="1"/>
  <c r="J201" i="1"/>
  <c r="F202" i="1" l="1"/>
  <c r="D202" i="1"/>
  <c r="H202" i="1"/>
  <c r="E203" i="1" l="1"/>
  <c r="G203" i="1" s="1"/>
  <c r="J202" i="1"/>
  <c r="B202" i="1"/>
  <c r="A202" i="1"/>
  <c r="H203" i="1" l="1"/>
  <c r="F203" i="1"/>
  <c r="D203" i="1"/>
  <c r="A203" i="1" l="1"/>
  <c r="B203" i="1"/>
  <c r="E204" i="1"/>
  <c r="G204" i="1" s="1"/>
  <c r="J203" i="1"/>
  <c r="H204" i="1" l="1"/>
  <c r="D204" i="1"/>
  <c r="F204" i="1"/>
  <c r="B204" i="1" l="1"/>
  <c r="A204" i="1"/>
  <c r="E205" i="1"/>
  <c r="G205" i="1" s="1"/>
  <c r="J204" i="1"/>
  <c r="D205" i="1" l="1"/>
  <c r="H205" i="1"/>
  <c r="F205" i="1"/>
  <c r="J205" i="1" l="1"/>
  <c r="E206" i="1"/>
  <c r="G206" i="1" s="1"/>
  <c r="A205" i="1"/>
  <c r="B205" i="1"/>
  <c r="D206" i="1" l="1"/>
  <c r="H206" i="1"/>
  <c r="F206" i="1"/>
  <c r="J206" i="1" l="1"/>
  <c r="E207" i="1"/>
  <c r="G207" i="1" s="1"/>
  <c r="A206" i="1"/>
  <c r="B206" i="1"/>
  <c r="H207" i="1" l="1"/>
  <c r="D207" i="1"/>
  <c r="F207" i="1"/>
  <c r="B207" i="1" l="1"/>
  <c r="A207" i="1"/>
  <c r="E208" i="1"/>
  <c r="G208" i="1" s="1"/>
  <c r="J207" i="1"/>
  <c r="H208" i="1" l="1"/>
  <c r="D208" i="1"/>
  <c r="F208" i="1"/>
  <c r="B208" i="1" l="1"/>
  <c r="A208" i="1"/>
  <c r="J208" i="1"/>
  <c r="E209" i="1"/>
  <c r="G209" i="1" s="1"/>
  <c r="F209" i="1" l="1"/>
  <c r="D209" i="1"/>
  <c r="H209" i="1"/>
  <c r="E210" i="1" l="1"/>
  <c r="G210" i="1" s="1"/>
  <c r="J209" i="1"/>
  <c r="A209" i="1"/>
  <c r="B209" i="1"/>
  <c r="D210" i="1" l="1"/>
  <c r="H210" i="1"/>
  <c r="F210" i="1"/>
  <c r="J210" i="1" l="1"/>
  <c r="E211" i="1"/>
  <c r="G211" i="1" s="1"/>
  <c r="B210" i="1"/>
  <c r="A210" i="1"/>
  <c r="H211" i="1" l="1"/>
  <c r="F211" i="1"/>
  <c r="D211" i="1"/>
  <c r="A211" i="1" l="1"/>
  <c r="B211" i="1"/>
  <c r="J211" i="1"/>
  <c r="E212" i="1"/>
  <c r="G212" i="1" s="1"/>
  <c r="H212" i="1" l="1"/>
  <c r="D212" i="1"/>
  <c r="F212" i="1"/>
  <c r="A212" i="1" l="1"/>
  <c r="B212" i="1"/>
  <c r="J212" i="1"/>
  <c r="E213" i="1"/>
  <c r="G213" i="1" s="1"/>
  <c r="H213" i="1" l="1"/>
  <c r="D213" i="1"/>
  <c r="F213" i="1"/>
  <c r="A213" i="1" l="1"/>
  <c r="B213" i="1"/>
  <c r="J213" i="1"/>
  <c r="E214" i="1"/>
  <c r="G214" i="1" s="1"/>
  <c r="D214" i="1" l="1"/>
  <c r="F214" i="1"/>
  <c r="H214" i="1"/>
  <c r="E215" i="1" l="1"/>
  <c r="G215" i="1" s="1"/>
  <c r="J214" i="1"/>
  <c r="A214" i="1"/>
  <c r="B214" i="1"/>
  <c r="H215" i="1" l="1"/>
  <c r="F215" i="1"/>
  <c r="D215" i="1"/>
  <c r="B215" i="1" l="1"/>
  <c r="A215" i="1"/>
  <c r="E216" i="1"/>
  <c r="G216" i="1" s="1"/>
  <c r="J215" i="1"/>
  <c r="D216" i="1" l="1"/>
  <c r="H216" i="1"/>
  <c r="F216" i="1"/>
  <c r="E217" i="1" l="1"/>
  <c r="G217" i="1" s="1"/>
  <c r="J216" i="1"/>
  <c r="B216" i="1"/>
  <c r="A216" i="1"/>
  <c r="F217" i="1" l="1"/>
  <c r="H217" i="1"/>
  <c r="D217" i="1"/>
  <c r="A217" i="1" l="1"/>
  <c r="B217" i="1"/>
  <c r="J217" i="1"/>
  <c r="E218" i="1"/>
  <c r="G218" i="1" s="1"/>
  <c r="D218" i="1" l="1"/>
  <c r="F218" i="1"/>
  <c r="H218" i="1"/>
  <c r="J218" i="1" l="1"/>
  <c r="E219" i="1"/>
  <c r="G219" i="1" s="1"/>
  <c r="B218" i="1"/>
  <c r="A218" i="1"/>
  <c r="F219" i="1" l="1"/>
  <c r="D219" i="1"/>
  <c r="H219" i="1"/>
  <c r="E220" i="1" l="1"/>
  <c r="G220" i="1" s="1"/>
  <c r="J219" i="1"/>
  <c r="A219" i="1"/>
  <c r="B219" i="1"/>
  <c r="H220" i="1" l="1"/>
  <c r="D220" i="1"/>
  <c r="F220" i="1"/>
  <c r="A220" i="1" l="1"/>
  <c r="B220" i="1"/>
  <c r="J220" i="1"/>
  <c r="E221" i="1"/>
  <c r="G221" i="1" s="1"/>
  <c r="F221" i="1" l="1"/>
  <c r="D221" i="1"/>
  <c r="H221" i="1"/>
  <c r="J221" i="1" l="1"/>
  <c r="E222" i="1"/>
  <c r="G222" i="1" s="1"/>
  <c r="B221" i="1"/>
  <c r="A221" i="1"/>
  <c r="F222" i="1" l="1"/>
  <c r="D222" i="1"/>
  <c r="H222" i="1"/>
  <c r="E223" i="1" l="1"/>
  <c r="G223" i="1" s="1"/>
  <c r="J222" i="1"/>
  <c r="B222" i="1"/>
  <c r="A222" i="1"/>
  <c r="D223" i="1" l="1"/>
  <c r="H223" i="1"/>
  <c r="F223" i="1"/>
  <c r="J223" i="1" l="1"/>
  <c r="E224" i="1"/>
  <c r="G224" i="1" s="1"/>
  <c r="B223" i="1"/>
  <c r="A223" i="1"/>
  <c r="D224" i="1" l="1"/>
  <c r="H224" i="1"/>
  <c r="F224" i="1"/>
  <c r="E225" i="1" l="1"/>
  <c r="G225" i="1" s="1"/>
  <c r="J224" i="1"/>
  <c r="B224" i="1"/>
  <c r="A224" i="1"/>
  <c r="H225" i="1" l="1"/>
  <c r="F225" i="1"/>
  <c r="D225" i="1"/>
  <c r="B225" i="1" l="1"/>
  <c r="A225" i="1"/>
  <c r="E226" i="1"/>
  <c r="G226" i="1" s="1"/>
  <c r="J225" i="1"/>
  <c r="F226" i="1" l="1"/>
  <c r="D226" i="1"/>
  <c r="H226" i="1"/>
  <c r="J226" i="1" l="1"/>
  <c r="E227" i="1"/>
  <c r="G227" i="1" s="1"/>
  <c r="B226" i="1"/>
  <c r="A226" i="1"/>
  <c r="H227" i="1" l="1"/>
  <c r="F227" i="1"/>
  <c r="D227" i="1"/>
  <c r="A227" i="1" l="1"/>
  <c r="B227" i="1"/>
  <c r="J227" i="1"/>
  <c r="E228" i="1"/>
  <c r="G228" i="1" s="1"/>
  <c r="F228" i="1" l="1"/>
  <c r="H228" i="1"/>
  <c r="D228" i="1"/>
  <c r="A228" i="1" l="1"/>
  <c r="B228" i="1"/>
  <c r="J228" i="1"/>
  <c r="E229" i="1"/>
  <c r="G229" i="1" s="1"/>
  <c r="H229" i="1" l="1"/>
  <c r="D229" i="1"/>
  <c r="F229" i="1"/>
  <c r="A229" i="1" l="1"/>
  <c r="B229" i="1"/>
  <c r="J229" i="1"/>
  <c r="E230" i="1"/>
  <c r="G230" i="1" s="1"/>
  <c r="D230" i="1" l="1"/>
  <c r="F230" i="1"/>
  <c r="H230" i="1"/>
  <c r="J230" i="1" l="1"/>
  <c r="E231" i="1"/>
  <c r="G231" i="1" s="1"/>
  <c r="B230" i="1"/>
  <c r="A230" i="1"/>
  <c r="H231" i="1" l="1"/>
  <c r="F231" i="1"/>
  <c r="D231" i="1"/>
  <c r="A231" i="1" l="1"/>
  <c r="B231" i="1"/>
  <c r="E232" i="1"/>
  <c r="G232" i="1" s="1"/>
  <c r="J231" i="1"/>
  <c r="D232" i="1" l="1"/>
  <c r="H232" i="1"/>
  <c r="F232" i="1"/>
  <c r="E233" i="1" l="1"/>
  <c r="G233" i="1" s="1"/>
  <c r="J232" i="1"/>
  <c r="B232" i="1"/>
  <c r="A232" i="1"/>
  <c r="D233" i="1" l="1"/>
  <c r="F233" i="1"/>
  <c r="H233" i="1"/>
  <c r="J233" i="1" l="1"/>
  <c r="E234" i="1"/>
  <c r="G234" i="1" s="1"/>
  <c r="A233" i="1"/>
  <c r="B233" i="1"/>
  <c r="H234" i="1" l="1"/>
  <c r="F234" i="1"/>
  <c r="D234" i="1"/>
  <c r="A234" i="1" l="1"/>
  <c r="B234" i="1"/>
  <c r="J234" i="1"/>
  <c r="E235" i="1"/>
  <c r="G235" i="1" s="1"/>
  <c r="D235" i="1" l="1"/>
  <c r="H235" i="1"/>
  <c r="F235" i="1"/>
  <c r="E236" i="1" l="1"/>
  <c r="G236" i="1" s="1"/>
  <c r="J235" i="1"/>
  <c r="B235" i="1"/>
  <c r="A235" i="1"/>
  <c r="F236" i="1" l="1"/>
  <c r="H236" i="1"/>
  <c r="D236" i="1"/>
  <c r="B236" i="1" l="1"/>
  <c r="A236" i="1"/>
  <c r="E237" i="1"/>
  <c r="G237" i="1" s="1"/>
  <c r="J236" i="1"/>
  <c r="D237" i="1" l="1"/>
  <c r="H237" i="1"/>
  <c r="F237" i="1"/>
  <c r="E238" i="1" l="1"/>
  <c r="G238" i="1" s="1"/>
  <c r="J237" i="1"/>
  <c r="B237" i="1"/>
  <c r="A237" i="1"/>
  <c r="H238" i="1" l="1"/>
  <c r="F238" i="1"/>
  <c r="D238" i="1"/>
  <c r="B238" i="1" l="1"/>
  <c r="A238" i="1"/>
  <c r="E239" i="1"/>
  <c r="G239" i="1" s="1"/>
  <c r="J238" i="1"/>
  <c r="H239" i="1" l="1"/>
  <c r="F239" i="1"/>
  <c r="D239" i="1"/>
  <c r="A239" i="1" l="1"/>
  <c r="B239" i="1"/>
  <c r="J239" i="1"/>
  <c r="E240" i="1"/>
  <c r="G240" i="1" s="1"/>
  <c r="D240" i="1" l="1"/>
  <c r="H240" i="1"/>
  <c r="F240" i="1"/>
  <c r="E241" i="1" l="1"/>
  <c r="G241" i="1" s="1"/>
  <c r="J240" i="1"/>
  <c r="A240" i="1"/>
  <c r="B240" i="1"/>
  <c r="H241" i="1" l="1"/>
  <c r="D241" i="1"/>
  <c r="F241" i="1"/>
  <c r="B241" i="1" l="1"/>
  <c r="A241" i="1"/>
  <c r="J241" i="1"/>
  <c r="E242" i="1"/>
  <c r="G242" i="1" s="1"/>
  <c r="H242" i="1" l="1"/>
  <c r="F242" i="1"/>
  <c r="D242" i="1"/>
  <c r="B242" i="1" l="1"/>
  <c r="A242" i="1"/>
  <c r="E243" i="1"/>
  <c r="G243" i="1" s="1"/>
  <c r="J242" i="1"/>
  <c r="H243" i="1" l="1"/>
  <c r="F243" i="1"/>
  <c r="D243" i="1"/>
  <c r="A243" i="1" l="1"/>
  <c r="B243" i="1"/>
  <c r="J243" i="1"/>
  <c r="E244" i="1"/>
  <c r="G244" i="1" s="1"/>
  <c r="H244" i="1" l="1"/>
  <c r="D244" i="1"/>
  <c r="F244" i="1"/>
  <c r="A244" i="1" l="1"/>
  <c r="B244" i="1"/>
  <c r="J244" i="1"/>
  <c r="E245" i="1"/>
  <c r="G245" i="1" s="1"/>
  <c r="D245" i="1" l="1"/>
  <c r="H245" i="1"/>
  <c r="F245" i="1"/>
  <c r="J245" i="1" l="1"/>
  <c r="E246" i="1"/>
  <c r="G246" i="1" s="1"/>
  <c r="B245" i="1"/>
  <c r="A245" i="1"/>
  <c r="H246" i="1" l="1"/>
  <c r="F246" i="1"/>
  <c r="D246" i="1"/>
  <c r="A246" i="1" l="1"/>
  <c r="B246" i="1"/>
  <c r="E247" i="1"/>
  <c r="G247" i="1" s="1"/>
  <c r="J246" i="1"/>
  <c r="F247" i="1" l="1"/>
  <c r="H247" i="1"/>
  <c r="D247" i="1"/>
  <c r="E248" i="1" l="1"/>
  <c r="G248" i="1" s="1"/>
  <c r="J247" i="1"/>
  <c r="B247" i="1"/>
  <c r="A247" i="1"/>
  <c r="H248" i="1" l="1"/>
  <c r="F248" i="1"/>
  <c r="D248" i="1"/>
  <c r="B248" i="1" l="1"/>
  <c r="A248" i="1"/>
  <c r="E249" i="1"/>
  <c r="G249" i="1" s="1"/>
  <c r="J248" i="1"/>
  <c r="D249" i="1" l="1"/>
  <c r="H249" i="1"/>
  <c r="F249" i="1"/>
  <c r="J249" i="1" l="1"/>
  <c r="E250" i="1"/>
  <c r="G250" i="1" s="1"/>
  <c r="B249" i="1"/>
  <c r="A249" i="1"/>
  <c r="H250" i="1" l="1"/>
  <c r="F250" i="1"/>
  <c r="D250" i="1"/>
  <c r="A250" i="1" l="1"/>
  <c r="B250" i="1"/>
  <c r="E251" i="1"/>
  <c r="G251" i="1" s="1"/>
  <c r="J250" i="1"/>
  <c r="D251" i="1" l="1"/>
  <c r="H251" i="1"/>
  <c r="F251" i="1"/>
  <c r="E252" i="1" l="1"/>
  <c r="G252" i="1" s="1"/>
  <c r="J251" i="1"/>
  <c r="A251" i="1"/>
  <c r="B251" i="1"/>
  <c r="F252" i="1" l="1"/>
  <c r="H252" i="1"/>
  <c r="D252" i="1"/>
  <c r="E253" i="1" l="1"/>
  <c r="G253" i="1" s="1"/>
  <c r="J252" i="1"/>
  <c r="A252" i="1"/>
  <c r="B252" i="1"/>
  <c r="F253" i="1" l="1"/>
  <c r="H253" i="1"/>
  <c r="D253" i="1"/>
  <c r="B253" i="1" l="1"/>
  <c r="A253" i="1"/>
  <c r="E254" i="1"/>
  <c r="G254" i="1" s="1"/>
  <c r="J253" i="1"/>
  <c r="H254" i="1" l="1"/>
  <c r="F254" i="1"/>
  <c r="D254" i="1"/>
  <c r="B254" i="1" l="1"/>
  <c r="A254" i="1"/>
  <c r="E255" i="1"/>
  <c r="G255" i="1" s="1"/>
  <c r="J254" i="1"/>
  <c r="H255" i="1" l="1"/>
  <c r="D255" i="1"/>
  <c r="F255" i="1"/>
  <c r="A255" i="1" l="1"/>
  <c r="B255" i="1"/>
  <c r="J255" i="1"/>
  <c r="E256" i="1"/>
  <c r="G256" i="1" s="1"/>
  <c r="H256" i="1" l="1"/>
  <c r="F256" i="1"/>
  <c r="D256" i="1"/>
  <c r="A256" i="1" l="1"/>
  <c r="B256" i="1"/>
  <c r="J256" i="1"/>
  <c r="E257" i="1"/>
  <c r="G257" i="1" s="1"/>
  <c r="D257" i="1" l="1"/>
  <c r="F257" i="1"/>
  <c r="H257" i="1"/>
  <c r="A257" i="1" l="1"/>
  <c r="B257" i="1"/>
  <c r="E258" i="1"/>
  <c r="G258" i="1" s="1"/>
  <c r="J257" i="1"/>
  <c r="D258" i="1" l="1"/>
  <c r="F258" i="1"/>
  <c r="H258" i="1"/>
  <c r="E259" i="1" l="1"/>
  <c r="G259" i="1" s="1"/>
  <c r="J258" i="1"/>
  <c r="A258" i="1"/>
  <c r="B258" i="1"/>
  <c r="D259" i="1" l="1"/>
  <c r="F259" i="1"/>
  <c r="H259" i="1"/>
  <c r="J259" i="1" l="1"/>
  <c r="E260" i="1"/>
  <c r="G260" i="1" s="1"/>
  <c r="A259" i="1"/>
  <c r="B259" i="1"/>
  <c r="H260" i="1" l="1"/>
  <c r="F260" i="1"/>
  <c r="D260" i="1"/>
  <c r="A260" i="1" l="1"/>
  <c r="B260" i="1"/>
  <c r="E261" i="1"/>
  <c r="G261" i="1" s="1"/>
  <c r="J260" i="1"/>
  <c r="D261" i="1" l="1"/>
  <c r="H261" i="1"/>
  <c r="F261" i="1"/>
  <c r="E262" i="1" l="1"/>
  <c r="G262" i="1" s="1"/>
  <c r="J261" i="1"/>
  <c r="B261" i="1"/>
  <c r="A261" i="1"/>
  <c r="F262" i="1" l="1"/>
  <c r="D262" i="1"/>
  <c r="H262" i="1"/>
  <c r="E263" i="1" l="1"/>
  <c r="G263" i="1" s="1"/>
  <c r="J262" i="1"/>
  <c r="A262" i="1"/>
  <c r="B262" i="1"/>
  <c r="H263" i="1" l="1"/>
  <c r="D263" i="1"/>
  <c r="F263" i="1"/>
  <c r="B263" i="1" l="1"/>
  <c r="A263" i="1"/>
  <c r="E264" i="1"/>
  <c r="G264" i="1" s="1"/>
  <c r="J263" i="1"/>
  <c r="H264" i="1" l="1"/>
  <c r="F264" i="1"/>
  <c r="D264" i="1"/>
  <c r="A264" i="1" l="1"/>
  <c r="B264" i="1"/>
  <c r="J264" i="1"/>
  <c r="E265" i="1"/>
  <c r="G265" i="1" s="1"/>
  <c r="F265" i="1" l="1"/>
  <c r="H265" i="1"/>
  <c r="D265" i="1"/>
  <c r="B265" i="1" l="1"/>
  <c r="A265" i="1"/>
  <c r="J265" i="1"/>
  <c r="E266" i="1"/>
  <c r="G266" i="1" s="1"/>
  <c r="D266" i="1" l="1"/>
  <c r="H266" i="1"/>
  <c r="F266" i="1"/>
  <c r="E267" i="1" l="1"/>
  <c r="G267" i="1" s="1"/>
  <c r="J266" i="1"/>
  <c r="A266" i="1"/>
  <c r="B266" i="1"/>
  <c r="F267" i="1" l="1"/>
  <c r="H267" i="1"/>
  <c r="D267" i="1"/>
  <c r="B267" i="1" l="1"/>
  <c r="A267" i="1"/>
  <c r="E268" i="1"/>
  <c r="G268" i="1" s="1"/>
  <c r="J267" i="1"/>
  <c r="D268" i="1" l="1"/>
  <c r="H268" i="1"/>
  <c r="F268" i="1"/>
  <c r="B268" i="1" l="1"/>
  <c r="A268" i="1"/>
  <c r="J268" i="1"/>
  <c r="E269" i="1"/>
  <c r="G269" i="1" s="1"/>
  <c r="H269" i="1" l="1"/>
  <c r="F269" i="1"/>
  <c r="D269" i="1"/>
  <c r="E270" i="1" l="1"/>
  <c r="G270" i="1" s="1"/>
  <c r="J269" i="1"/>
  <c r="B269" i="1"/>
  <c r="A269" i="1"/>
  <c r="D270" i="1" l="1"/>
  <c r="F270" i="1"/>
  <c r="H270" i="1"/>
  <c r="E271" i="1" l="1"/>
  <c r="G271" i="1" s="1"/>
  <c r="J270" i="1"/>
  <c r="B270" i="1"/>
  <c r="A270" i="1"/>
  <c r="H271" i="1" l="1"/>
  <c r="F271" i="1"/>
  <c r="D271" i="1"/>
  <c r="A271" i="1" l="1"/>
  <c r="B271" i="1"/>
  <c r="E272" i="1"/>
  <c r="G272" i="1" s="1"/>
  <c r="J271" i="1"/>
  <c r="D272" i="1" l="1"/>
  <c r="H272" i="1"/>
  <c r="F272" i="1"/>
  <c r="E273" i="1" l="1"/>
  <c r="G273" i="1" s="1"/>
  <c r="J272" i="1"/>
  <c r="B272" i="1"/>
  <c r="A272" i="1"/>
  <c r="F273" i="1" l="1"/>
  <c r="H273" i="1"/>
  <c r="D273" i="1"/>
  <c r="A273" i="1" l="1"/>
  <c r="B273" i="1"/>
  <c r="E274" i="1"/>
  <c r="G274" i="1" s="1"/>
  <c r="J273" i="1"/>
  <c r="D274" i="1" l="1"/>
  <c r="F274" i="1"/>
  <c r="H274" i="1"/>
  <c r="E275" i="1" l="1"/>
  <c r="G275" i="1" s="1"/>
  <c r="J274" i="1"/>
  <c r="B274" i="1"/>
  <c r="A274" i="1"/>
  <c r="F275" i="1" l="1"/>
  <c r="H275" i="1"/>
  <c r="D275" i="1"/>
  <c r="A275" i="1" l="1"/>
  <c r="B275" i="1"/>
  <c r="E276" i="1"/>
  <c r="G276" i="1" s="1"/>
  <c r="J275" i="1"/>
  <c r="D276" i="1" l="1"/>
  <c r="H276" i="1"/>
  <c r="F276" i="1"/>
  <c r="A276" i="1" l="1"/>
  <c r="B276" i="1"/>
  <c r="J276" i="1"/>
  <c r="E277" i="1"/>
  <c r="G277" i="1" s="1"/>
  <c r="D277" i="1" l="1"/>
  <c r="H277" i="1"/>
  <c r="F277" i="1"/>
  <c r="J277" i="1" l="1"/>
  <c r="E278" i="1"/>
  <c r="G278" i="1" s="1"/>
  <c r="B277" i="1"/>
  <c r="A277" i="1"/>
  <c r="H278" i="1" l="1"/>
  <c r="D278" i="1"/>
  <c r="F278" i="1"/>
  <c r="A278" i="1" l="1"/>
  <c r="B278" i="1"/>
  <c r="E279" i="1"/>
  <c r="G279" i="1" s="1"/>
  <c r="J278" i="1"/>
  <c r="D279" i="1" l="1"/>
  <c r="F279" i="1"/>
  <c r="H279" i="1"/>
  <c r="J279" i="1" l="1"/>
  <c r="E280" i="1"/>
  <c r="G280" i="1" s="1"/>
  <c r="A279" i="1"/>
  <c r="B279" i="1"/>
  <c r="H280" i="1" l="1"/>
  <c r="F280" i="1"/>
  <c r="D280" i="1"/>
  <c r="A280" i="1" l="1"/>
  <c r="B280" i="1"/>
  <c r="E281" i="1"/>
  <c r="G281" i="1" s="1"/>
  <c r="J280" i="1"/>
  <c r="F281" i="1" l="1"/>
  <c r="H281" i="1"/>
  <c r="D281" i="1"/>
  <c r="E282" i="1" l="1"/>
  <c r="G282" i="1" s="1"/>
  <c r="J281" i="1"/>
  <c r="B281" i="1"/>
  <c r="A281" i="1"/>
  <c r="F282" i="1" l="1"/>
  <c r="D282" i="1"/>
  <c r="H282" i="1"/>
  <c r="A282" i="1" l="1"/>
  <c r="B282" i="1"/>
  <c r="E283" i="1"/>
  <c r="G283" i="1" s="1"/>
  <c r="J282" i="1"/>
  <c r="F283" i="1" l="1"/>
  <c r="D283" i="1"/>
  <c r="H283" i="1"/>
  <c r="A283" i="1" l="1"/>
  <c r="B283" i="1"/>
  <c r="E284" i="1"/>
  <c r="G284" i="1" s="1"/>
  <c r="J283" i="1"/>
  <c r="D284" i="1" l="1"/>
  <c r="H284" i="1"/>
  <c r="F284" i="1"/>
  <c r="J284" i="1" l="1"/>
  <c r="E285" i="1"/>
  <c r="G285" i="1" s="1"/>
  <c r="B284" i="1"/>
  <c r="A284" i="1"/>
  <c r="F285" i="1" l="1"/>
  <c r="H285" i="1"/>
  <c r="D285" i="1"/>
  <c r="E286" i="1" l="1"/>
  <c r="G286" i="1" s="1"/>
  <c r="J285" i="1"/>
  <c r="A285" i="1"/>
  <c r="B285" i="1"/>
  <c r="D286" i="1" l="1"/>
  <c r="H286" i="1"/>
  <c r="F286" i="1"/>
  <c r="E287" i="1" l="1"/>
  <c r="G287" i="1" s="1"/>
  <c r="J286" i="1"/>
  <c r="B286" i="1"/>
  <c r="A286" i="1"/>
  <c r="F287" i="1" l="1"/>
  <c r="D287" i="1"/>
  <c r="H287" i="1"/>
  <c r="A287" i="1" l="1"/>
  <c r="B287" i="1"/>
  <c r="E288" i="1"/>
  <c r="G288" i="1" s="1"/>
  <c r="J287" i="1"/>
  <c r="D288" i="1" l="1"/>
  <c r="H288" i="1"/>
  <c r="F288" i="1"/>
  <c r="E289" i="1" l="1"/>
  <c r="G289" i="1" s="1"/>
  <c r="J288" i="1"/>
  <c r="A288" i="1"/>
  <c r="B288" i="1"/>
  <c r="F289" i="1" l="1"/>
  <c r="H289" i="1"/>
  <c r="D289" i="1"/>
  <c r="A289" i="1" l="1"/>
  <c r="B289" i="1"/>
  <c r="E290" i="1"/>
  <c r="G290" i="1" s="1"/>
  <c r="J289" i="1"/>
  <c r="F290" i="1" l="1"/>
  <c r="D290" i="1"/>
  <c r="H290" i="1"/>
  <c r="B290" i="1" l="1"/>
  <c r="A290" i="1"/>
  <c r="E291" i="1"/>
  <c r="G291" i="1" s="1"/>
  <c r="J290" i="1"/>
  <c r="F291" i="1" l="1"/>
  <c r="D291" i="1"/>
  <c r="H291" i="1"/>
  <c r="E292" i="1" l="1"/>
  <c r="G292" i="1" s="1"/>
  <c r="J291" i="1"/>
  <c r="A291" i="1"/>
  <c r="B291" i="1"/>
  <c r="D292" i="1" l="1"/>
  <c r="F292" i="1"/>
  <c r="H292" i="1"/>
  <c r="E293" i="1" l="1"/>
  <c r="G293" i="1" s="1"/>
  <c r="J292" i="1"/>
  <c r="B292" i="1"/>
  <c r="A292" i="1"/>
  <c r="F293" i="1" l="1"/>
  <c r="H293" i="1"/>
  <c r="D293" i="1"/>
  <c r="B293" i="1" l="1"/>
  <c r="A293" i="1"/>
  <c r="E294" i="1"/>
  <c r="G294" i="1" s="1"/>
  <c r="J293" i="1"/>
  <c r="F294" i="1" l="1"/>
  <c r="D294" i="1"/>
  <c r="H294" i="1"/>
  <c r="E295" i="1" l="1"/>
  <c r="G295" i="1" s="1"/>
  <c r="J294" i="1"/>
  <c r="A294" i="1"/>
  <c r="B294" i="1"/>
  <c r="F295" i="1" l="1"/>
  <c r="D295" i="1"/>
  <c r="H295" i="1"/>
  <c r="E296" i="1" l="1"/>
  <c r="G296" i="1" s="1"/>
  <c r="J295" i="1"/>
  <c r="B295" i="1"/>
  <c r="A295" i="1"/>
  <c r="D296" i="1" l="1"/>
  <c r="H296" i="1"/>
  <c r="F296" i="1"/>
  <c r="E297" i="1" l="1"/>
  <c r="G297" i="1" s="1"/>
  <c r="J296" i="1"/>
  <c r="A296" i="1"/>
  <c r="B296" i="1"/>
  <c r="D297" i="1" l="1"/>
  <c r="H297" i="1"/>
  <c r="F297" i="1"/>
  <c r="E298" i="1" l="1"/>
  <c r="G298" i="1" s="1"/>
  <c r="J297" i="1"/>
  <c r="A297" i="1"/>
  <c r="B297" i="1"/>
  <c r="H298" i="1" l="1"/>
  <c r="D298" i="1"/>
  <c r="F298" i="1"/>
  <c r="A298" i="1" l="1"/>
  <c r="B298" i="1"/>
  <c r="E299" i="1"/>
  <c r="G299" i="1" s="1"/>
  <c r="J298" i="1"/>
  <c r="F299" i="1" l="1"/>
  <c r="H299" i="1"/>
  <c r="D299" i="1"/>
  <c r="B299" i="1" l="1"/>
  <c r="A299" i="1"/>
  <c r="J299" i="1"/>
  <c r="E300" i="1"/>
  <c r="G300" i="1" s="1"/>
  <c r="D300" i="1" l="1"/>
  <c r="H300" i="1"/>
  <c r="F300" i="1"/>
  <c r="E301" i="1" l="1"/>
  <c r="G301" i="1" s="1"/>
  <c r="J300" i="1"/>
  <c r="A300" i="1"/>
  <c r="B300" i="1"/>
  <c r="F301" i="1" l="1"/>
  <c r="H301" i="1"/>
  <c r="D301" i="1"/>
  <c r="B301" i="1" l="1"/>
  <c r="A301" i="1"/>
  <c r="E302" i="1"/>
  <c r="G302" i="1" s="1"/>
  <c r="J301" i="1"/>
  <c r="H302" i="1" l="1"/>
  <c r="D302" i="1"/>
  <c r="F302" i="1"/>
  <c r="A302" i="1" l="1"/>
  <c r="B302" i="1"/>
  <c r="E303" i="1"/>
  <c r="G303" i="1" s="1"/>
  <c r="J302" i="1"/>
  <c r="D303" i="1" l="1"/>
  <c r="F303" i="1"/>
  <c r="H303" i="1"/>
  <c r="E304" i="1" l="1"/>
  <c r="G304" i="1" s="1"/>
  <c r="J303" i="1"/>
  <c r="A303" i="1"/>
  <c r="B303" i="1"/>
  <c r="D304" i="1" l="1"/>
  <c r="H304" i="1"/>
  <c r="F304" i="1"/>
  <c r="E305" i="1" l="1"/>
  <c r="G305" i="1" s="1"/>
  <c r="J304" i="1"/>
  <c r="A304" i="1"/>
  <c r="B304" i="1"/>
  <c r="H305" i="1" l="1"/>
  <c r="F305" i="1"/>
  <c r="D305" i="1"/>
  <c r="A305" i="1" l="1"/>
  <c r="B305" i="1"/>
  <c r="E306" i="1"/>
  <c r="G306" i="1" s="1"/>
  <c r="J305" i="1"/>
  <c r="H306" i="1" l="1"/>
  <c r="F306" i="1"/>
  <c r="D306" i="1"/>
  <c r="A306" i="1" l="1"/>
  <c r="B306" i="1"/>
  <c r="E307" i="1"/>
  <c r="G307" i="1" s="1"/>
  <c r="J306" i="1"/>
  <c r="H307" i="1" l="1"/>
  <c r="D307" i="1"/>
  <c r="F307" i="1"/>
  <c r="A307" i="1" l="1"/>
  <c r="B307" i="1"/>
  <c r="E308" i="1"/>
  <c r="G308" i="1" s="1"/>
  <c r="J307" i="1"/>
  <c r="D308" i="1" l="1"/>
  <c r="H308" i="1"/>
  <c r="F308" i="1"/>
  <c r="B308" i="1" l="1"/>
  <c r="A308" i="1"/>
  <c r="E309" i="1"/>
  <c r="G309" i="1" s="1"/>
  <c r="J308" i="1"/>
  <c r="F309" i="1" l="1"/>
  <c r="D309" i="1"/>
  <c r="H309" i="1"/>
  <c r="B309" i="1" l="1"/>
  <c r="A309" i="1"/>
  <c r="E310" i="1"/>
  <c r="G310" i="1" s="1"/>
  <c r="J309" i="1"/>
  <c r="D310" i="1" l="1"/>
  <c r="F310" i="1"/>
  <c r="H310" i="1"/>
  <c r="E311" i="1" l="1"/>
  <c r="G311" i="1" s="1"/>
  <c r="J310" i="1"/>
  <c r="B310" i="1"/>
  <c r="A310" i="1"/>
  <c r="F311" i="1" l="1"/>
  <c r="D311" i="1"/>
  <c r="H311" i="1"/>
  <c r="E312" i="1" l="1"/>
  <c r="G312" i="1" s="1"/>
  <c r="J311" i="1"/>
  <c r="B311" i="1"/>
  <c r="A311" i="1"/>
  <c r="D312" i="1" l="1"/>
  <c r="H312" i="1"/>
  <c r="F312" i="1"/>
  <c r="E313" i="1" l="1"/>
  <c r="G313" i="1" s="1"/>
  <c r="J312" i="1"/>
  <c r="A312" i="1"/>
  <c r="B312" i="1"/>
  <c r="F313" i="1" l="1"/>
  <c r="D313" i="1"/>
  <c r="H313" i="1"/>
  <c r="E314" i="1" l="1"/>
  <c r="G314" i="1" s="1"/>
  <c r="J313" i="1"/>
  <c r="A313" i="1"/>
  <c r="B313" i="1"/>
  <c r="D314" i="1" l="1"/>
  <c r="F314" i="1"/>
  <c r="H314" i="1"/>
  <c r="E315" i="1" l="1"/>
  <c r="G315" i="1" s="1"/>
  <c r="J314" i="1"/>
  <c r="A314" i="1"/>
  <c r="B314" i="1"/>
  <c r="F315" i="1" l="1"/>
  <c r="H315" i="1"/>
  <c r="D315" i="1"/>
  <c r="E316" i="1" l="1"/>
  <c r="G316" i="1" s="1"/>
  <c r="J315" i="1"/>
  <c r="A315" i="1"/>
  <c r="B315" i="1"/>
  <c r="D316" i="1" l="1"/>
  <c r="F316" i="1"/>
  <c r="H316" i="1"/>
  <c r="E317" i="1" l="1"/>
  <c r="G317" i="1" s="1"/>
  <c r="J316" i="1"/>
  <c r="A316" i="1"/>
  <c r="B316" i="1"/>
  <c r="H317" i="1" l="1"/>
  <c r="F317" i="1"/>
  <c r="D317" i="1"/>
  <c r="B317" i="1" l="1"/>
  <c r="A317" i="1"/>
  <c r="J317" i="1"/>
  <c r="E318" i="1"/>
  <c r="G318" i="1" s="1"/>
  <c r="D318" i="1" l="1"/>
  <c r="F318" i="1"/>
  <c r="H318" i="1"/>
  <c r="E319" i="1" l="1"/>
  <c r="G319" i="1" s="1"/>
  <c r="J318" i="1"/>
  <c r="A318" i="1"/>
  <c r="B318" i="1"/>
  <c r="D319" i="1" l="1"/>
  <c r="H319" i="1"/>
  <c r="F319" i="1"/>
  <c r="E320" i="1" l="1"/>
  <c r="G320" i="1" s="1"/>
  <c r="J319" i="1"/>
  <c r="B319" i="1"/>
  <c r="A319" i="1"/>
  <c r="D320" i="1" l="1"/>
  <c r="H320" i="1"/>
  <c r="F320" i="1"/>
  <c r="E321" i="1" l="1"/>
  <c r="G321" i="1" s="1"/>
  <c r="J320" i="1"/>
  <c r="A320" i="1"/>
  <c r="B320" i="1"/>
  <c r="D321" i="1" l="1"/>
  <c r="H321" i="1"/>
  <c r="F321" i="1"/>
  <c r="E322" i="1" l="1"/>
  <c r="G322" i="1" s="1"/>
  <c r="J321" i="1"/>
  <c r="A321" i="1"/>
  <c r="B321" i="1"/>
  <c r="D322" i="1" l="1"/>
  <c r="F322" i="1"/>
  <c r="H322" i="1"/>
  <c r="E323" i="1" l="1"/>
  <c r="G323" i="1" s="1"/>
  <c r="J322" i="1"/>
  <c r="B322" i="1"/>
  <c r="A322" i="1"/>
  <c r="D323" i="1" l="1"/>
  <c r="H323" i="1"/>
  <c r="F323" i="1"/>
  <c r="E324" i="1" l="1"/>
  <c r="G324" i="1" s="1"/>
  <c r="J323" i="1"/>
  <c r="A323" i="1"/>
  <c r="B323" i="1"/>
  <c r="D324" i="1" l="1"/>
  <c r="H324" i="1"/>
  <c r="F324" i="1"/>
  <c r="E325" i="1" l="1"/>
  <c r="G325" i="1" s="1"/>
  <c r="J324" i="1"/>
  <c r="B324" i="1"/>
  <c r="A324" i="1"/>
  <c r="D325" i="1" l="1"/>
  <c r="H325" i="1"/>
  <c r="F325" i="1"/>
  <c r="E326" i="1" l="1"/>
  <c r="G326" i="1" s="1"/>
  <c r="J325" i="1"/>
  <c r="B325" i="1"/>
  <c r="A325" i="1"/>
  <c r="F326" i="1" l="1"/>
  <c r="H326" i="1"/>
  <c r="D326" i="1"/>
  <c r="A326" i="1" l="1"/>
  <c r="B326" i="1"/>
  <c r="J326" i="1"/>
  <c r="E327" i="1"/>
  <c r="G327" i="1" s="1"/>
  <c r="H327" i="1" l="1"/>
  <c r="F327" i="1"/>
  <c r="D327" i="1"/>
  <c r="B327" i="1" l="1"/>
  <c r="A327" i="1"/>
  <c r="E328" i="1"/>
  <c r="G328" i="1" s="1"/>
  <c r="J327" i="1"/>
  <c r="D328" i="1" l="1"/>
  <c r="F328" i="1"/>
  <c r="H328" i="1"/>
  <c r="E329" i="1" l="1"/>
  <c r="G329" i="1" s="1"/>
  <c r="J328" i="1"/>
  <c r="B328" i="1"/>
  <c r="A328" i="1"/>
  <c r="D329" i="1" l="1"/>
  <c r="H329" i="1"/>
  <c r="F329" i="1"/>
  <c r="E330" i="1" l="1"/>
  <c r="G330" i="1" s="1"/>
  <c r="J329" i="1"/>
  <c r="A329" i="1"/>
  <c r="B329" i="1"/>
  <c r="F330" i="1" l="1"/>
  <c r="H330" i="1"/>
  <c r="D330" i="1"/>
  <c r="E331" i="1" l="1"/>
  <c r="G331" i="1" s="1"/>
  <c r="J330" i="1"/>
  <c r="A330" i="1"/>
  <c r="B330" i="1"/>
  <c r="D331" i="1" l="1"/>
  <c r="F331" i="1"/>
  <c r="H331" i="1"/>
  <c r="E332" i="1" l="1"/>
  <c r="G332" i="1" s="1"/>
  <c r="J331" i="1"/>
  <c r="A331" i="1"/>
  <c r="B331" i="1"/>
  <c r="D332" i="1" l="1"/>
  <c r="H332" i="1"/>
  <c r="F332" i="1"/>
  <c r="E333" i="1" l="1"/>
  <c r="G333" i="1" s="1"/>
  <c r="J332" i="1"/>
  <c r="A332" i="1"/>
  <c r="B332" i="1"/>
  <c r="H333" i="1" l="1"/>
  <c r="F333" i="1"/>
  <c r="D333" i="1"/>
  <c r="A333" i="1" l="1"/>
  <c r="B333" i="1"/>
  <c r="E334" i="1"/>
  <c r="G334" i="1" s="1"/>
  <c r="J333" i="1"/>
  <c r="F334" i="1" l="1"/>
  <c r="D334" i="1"/>
  <c r="H334" i="1"/>
  <c r="E335" i="1" l="1"/>
  <c r="G335" i="1" s="1"/>
  <c r="J334" i="1"/>
  <c r="B334" i="1"/>
  <c r="A334" i="1"/>
  <c r="F335" i="1" l="1"/>
  <c r="D335" i="1"/>
  <c r="H335" i="1"/>
  <c r="J335" i="1" l="1"/>
  <c r="E336" i="1"/>
  <c r="G336" i="1" s="1"/>
  <c r="A335" i="1"/>
  <c r="B335" i="1"/>
  <c r="D336" i="1" l="1"/>
  <c r="H336" i="1"/>
  <c r="F336" i="1"/>
  <c r="E337" i="1" l="1"/>
  <c r="G337" i="1" s="1"/>
  <c r="J336" i="1"/>
  <c r="A336" i="1"/>
  <c r="B336" i="1"/>
  <c r="F337" i="1" l="1"/>
  <c r="H337" i="1"/>
  <c r="D337" i="1"/>
  <c r="B337" i="1" l="1"/>
  <c r="A337" i="1"/>
  <c r="E338" i="1"/>
  <c r="G338" i="1" s="1"/>
  <c r="J337" i="1"/>
  <c r="D338" i="1" l="1"/>
  <c r="F338" i="1"/>
  <c r="H338" i="1"/>
  <c r="E339" i="1" l="1"/>
  <c r="G339" i="1" s="1"/>
  <c r="J338" i="1"/>
  <c r="A338" i="1"/>
  <c r="B338" i="1"/>
  <c r="D339" i="1" l="1"/>
  <c r="H339" i="1"/>
  <c r="F339" i="1"/>
  <c r="E340" i="1" l="1"/>
  <c r="G340" i="1" s="1"/>
  <c r="J339" i="1"/>
  <c r="A339" i="1"/>
  <c r="B339" i="1"/>
  <c r="F340" i="1" l="1"/>
  <c r="H340" i="1"/>
  <c r="D340" i="1"/>
  <c r="J340" i="1" l="1"/>
  <c r="E341" i="1"/>
  <c r="G341" i="1" s="1"/>
  <c r="A340" i="1"/>
  <c r="B340" i="1"/>
  <c r="D341" i="1" l="1"/>
  <c r="H341" i="1"/>
  <c r="F341" i="1"/>
  <c r="E342" i="1" l="1"/>
  <c r="G342" i="1" s="1"/>
  <c r="J341" i="1"/>
  <c r="A341" i="1"/>
  <c r="B341" i="1"/>
  <c r="F342" i="1" l="1"/>
  <c r="H342" i="1"/>
  <c r="D342" i="1"/>
  <c r="E343" i="1" l="1"/>
  <c r="G343" i="1" s="1"/>
  <c r="J342" i="1"/>
  <c r="B342" i="1"/>
  <c r="A342" i="1"/>
  <c r="F343" i="1" l="1"/>
  <c r="D343" i="1"/>
  <c r="H343" i="1"/>
  <c r="B343" i="1" l="1"/>
  <c r="A343" i="1"/>
  <c r="E344" i="1"/>
  <c r="G344" i="1" s="1"/>
  <c r="J343" i="1"/>
  <c r="D344" i="1" l="1"/>
  <c r="F344" i="1"/>
  <c r="H344" i="1"/>
  <c r="E345" i="1" l="1"/>
  <c r="G345" i="1" s="1"/>
  <c r="J344" i="1"/>
  <c r="A344" i="1"/>
  <c r="B344" i="1"/>
  <c r="F345" i="1" l="1"/>
  <c r="H345" i="1"/>
  <c r="D345" i="1"/>
  <c r="J345" i="1" l="1"/>
  <c r="E346" i="1"/>
  <c r="G346" i="1" s="1"/>
  <c r="B345" i="1"/>
  <c r="A345" i="1"/>
  <c r="D346" i="1" l="1"/>
  <c r="H346" i="1"/>
  <c r="F346" i="1"/>
  <c r="E347" i="1" l="1"/>
  <c r="G347" i="1" s="1"/>
  <c r="J346" i="1"/>
  <c r="B346" i="1"/>
  <c r="A346" i="1"/>
  <c r="D347" i="1" l="1"/>
  <c r="H347" i="1"/>
  <c r="F347" i="1"/>
  <c r="E348" i="1" l="1"/>
  <c r="G348" i="1" s="1"/>
  <c r="J347" i="1"/>
  <c r="B347" i="1"/>
  <c r="A347" i="1"/>
  <c r="D348" i="1" l="1"/>
  <c r="H348" i="1"/>
  <c r="F348" i="1"/>
  <c r="E349" i="1" l="1"/>
  <c r="G349" i="1" s="1"/>
  <c r="J348" i="1"/>
  <c r="B348" i="1"/>
  <c r="A348" i="1"/>
  <c r="F349" i="1" l="1"/>
  <c r="D349" i="1"/>
  <c r="H349" i="1"/>
  <c r="E350" i="1" l="1"/>
  <c r="G350" i="1" s="1"/>
  <c r="J349" i="1"/>
  <c r="A349" i="1"/>
  <c r="B349" i="1"/>
  <c r="D350" i="1" l="1"/>
  <c r="H350" i="1"/>
  <c r="F350" i="1"/>
  <c r="J350" i="1" l="1"/>
  <c r="E351" i="1"/>
  <c r="G351" i="1" s="1"/>
  <c r="B350" i="1"/>
  <c r="A350" i="1"/>
  <c r="H351" i="1" l="1"/>
  <c r="F351" i="1"/>
  <c r="D351" i="1"/>
  <c r="B351" i="1" l="1"/>
  <c r="A351" i="1"/>
  <c r="J351" i="1"/>
  <c r="E352" i="1"/>
  <c r="G352" i="1" s="1"/>
  <c r="D352" i="1" l="1"/>
  <c r="F352" i="1"/>
  <c r="H352" i="1"/>
  <c r="E353" i="1" l="1"/>
  <c r="G353" i="1" s="1"/>
  <c r="J352" i="1"/>
  <c r="A352" i="1"/>
  <c r="B352" i="1"/>
  <c r="D353" i="1" l="1"/>
  <c r="H353" i="1"/>
  <c r="F353" i="1"/>
  <c r="E354" i="1" l="1"/>
  <c r="G354" i="1" s="1"/>
  <c r="J353" i="1"/>
  <c r="A353" i="1"/>
  <c r="B353" i="1"/>
  <c r="D354" i="1" l="1"/>
  <c r="F354" i="1"/>
  <c r="H354" i="1"/>
  <c r="J354" i="1" l="1"/>
  <c r="E355" i="1"/>
  <c r="G355" i="1" s="1"/>
  <c r="B354" i="1"/>
  <c r="A354" i="1"/>
  <c r="D355" i="1" l="1"/>
  <c r="H355" i="1"/>
  <c r="F355" i="1"/>
  <c r="E356" i="1" l="1"/>
  <c r="G356" i="1" s="1"/>
  <c r="J355" i="1"/>
  <c r="B355" i="1"/>
  <c r="A355" i="1"/>
  <c r="D356" i="1" l="1"/>
  <c r="H356" i="1"/>
  <c r="F356" i="1"/>
  <c r="E357" i="1" l="1"/>
  <c r="G357" i="1" s="1"/>
  <c r="J356" i="1"/>
  <c r="B356" i="1"/>
  <c r="A356" i="1"/>
  <c r="H357" i="1" l="1"/>
  <c r="F357" i="1"/>
  <c r="D357" i="1"/>
  <c r="A357" i="1" l="1"/>
  <c r="B357" i="1"/>
  <c r="E358" i="1"/>
  <c r="G358" i="1" s="1"/>
  <c r="J357" i="1"/>
  <c r="F358" i="1" l="1"/>
  <c r="H358" i="1"/>
  <c r="D358" i="1"/>
  <c r="E359" i="1" l="1"/>
  <c r="G359" i="1" s="1"/>
  <c r="J358" i="1"/>
  <c r="A358" i="1"/>
  <c r="B358" i="1"/>
  <c r="H359" i="1" l="1"/>
  <c r="D359" i="1"/>
  <c r="F359" i="1"/>
  <c r="B359" i="1" l="1"/>
  <c r="A359" i="1"/>
  <c r="J359" i="1"/>
  <c r="E360" i="1"/>
  <c r="G360" i="1" s="1"/>
  <c r="F360" i="1" l="1"/>
  <c r="D360" i="1"/>
  <c r="H360" i="1"/>
  <c r="A360" i="1" l="1"/>
  <c r="B360" i="1"/>
  <c r="E361" i="1"/>
  <c r="G361" i="1" s="1"/>
  <c r="J360" i="1"/>
  <c r="F361" i="1" l="1"/>
  <c r="H361" i="1"/>
  <c r="D361" i="1"/>
  <c r="E362" i="1" l="1"/>
  <c r="G362" i="1" s="1"/>
  <c r="J361" i="1"/>
  <c r="A361" i="1"/>
  <c r="B361" i="1"/>
  <c r="F362" i="1" l="1"/>
  <c r="H362" i="1"/>
  <c r="D362" i="1"/>
  <c r="E363" i="1" l="1"/>
  <c r="G363" i="1" s="1"/>
  <c r="J362" i="1"/>
  <c r="A362" i="1"/>
  <c r="B362" i="1"/>
  <c r="F363" i="1" l="1"/>
  <c r="H363" i="1"/>
  <c r="D363" i="1"/>
  <c r="J363" i="1" l="1"/>
  <c r="E364" i="1"/>
  <c r="G364" i="1" s="1"/>
  <c r="B363" i="1"/>
  <c r="A363" i="1"/>
  <c r="F364" i="1" l="1"/>
  <c r="H364" i="1"/>
  <c r="D364" i="1"/>
  <c r="J364" i="1" l="1"/>
  <c r="E365" i="1"/>
  <c r="G365" i="1" s="1"/>
  <c r="B364" i="1"/>
  <c r="A364" i="1"/>
  <c r="H365" i="1" l="1"/>
  <c r="F365" i="1"/>
  <c r="D365" i="1"/>
  <c r="A365" i="1" l="1"/>
  <c r="B365" i="1"/>
  <c r="E366" i="1"/>
  <c r="G366" i="1" s="1"/>
  <c r="J365" i="1"/>
  <c r="F366" i="1" l="1"/>
  <c r="H366" i="1"/>
  <c r="D366" i="1"/>
  <c r="E367" i="1" l="1"/>
  <c r="G367" i="1" s="1"/>
  <c r="J366" i="1"/>
  <c r="A366" i="1"/>
  <c r="B366" i="1"/>
  <c r="H367" i="1" l="1"/>
  <c r="F367" i="1"/>
  <c r="D367" i="1"/>
  <c r="B367" i="1" l="1"/>
  <c r="A367" i="1"/>
  <c r="E368" i="1"/>
  <c r="G368" i="1" s="1"/>
  <c r="J367" i="1"/>
  <c r="H368" i="1" l="1"/>
  <c r="F368" i="1"/>
  <c r="D368" i="1"/>
  <c r="B368" i="1" l="1"/>
  <c r="A368" i="1"/>
  <c r="E369" i="1"/>
  <c r="G369" i="1" s="1"/>
  <c r="J368" i="1"/>
  <c r="H369" i="1" l="1"/>
  <c r="D369" i="1"/>
  <c r="F369" i="1"/>
  <c r="B369" i="1" l="1"/>
  <c r="A369" i="1"/>
  <c r="J369" i="1"/>
  <c r="E370" i="1"/>
  <c r="G370" i="1" s="1"/>
  <c r="D370" i="1" l="1"/>
  <c r="H370" i="1"/>
  <c r="F370" i="1"/>
  <c r="E371" i="1" l="1"/>
  <c r="G371" i="1" s="1"/>
  <c r="J370" i="1"/>
  <c r="B370" i="1"/>
  <c r="A370" i="1"/>
  <c r="F371" i="1" l="1"/>
  <c r="H371" i="1"/>
  <c r="D371" i="1"/>
  <c r="E372" i="1" l="1"/>
  <c r="G372" i="1" s="1"/>
  <c r="J371" i="1"/>
  <c r="B371" i="1"/>
  <c r="A371" i="1"/>
  <c r="D372" i="1" l="1"/>
  <c r="H372" i="1"/>
  <c r="F372" i="1"/>
  <c r="E373" i="1" l="1"/>
  <c r="G373" i="1" s="1"/>
  <c r="J372" i="1"/>
  <c r="B372" i="1"/>
  <c r="A372" i="1"/>
  <c r="D373" i="1" l="1"/>
  <c r="H373" i="1"/>
  <c r="F373" i="1"/>
  <c r="E374" i="1" l="1"/>
  <c r="G374" i="1" s="1"/>
  <c r="J373" i="1"/>
  <c r="B373" i="1"/>
  <c r="A373" i="1"/>
  <c r="D374" i="1" l="1"/>
  <c r="H374" i="1"/>
  <c r="F374" i="1"/>
  <c r="E375" i="1" l="1"/>
  <c r="G375" i="1" s="1"/>
  <c r="J374" i="1"/>
  <c r="B374" i="1"/>
  <c r="A374" i="1"/>
  <c r="H375" i="1" l="1"/>
  <c r="F375" i="1"/>
  <c r="D375" i="1"/>
  <c r="A375" i="1" l="1"/>
  <c r="B375" i="1"/>
  <c r="J375" i="1"/>
  <c r="E376" i="1"/>
  <c r="G376" i="1" s="1"/>
  <c r="D376" i="1" l="1"/>
  <c r="F376" i="1"/>
  <c r="H376" i="1"/>
  <c r="A376" i="1" l="1"/>
  <c r="B376" i="1"/>
  <c r="E377" i="1"/>
  <c r="G377" i="1" s="1"/>
  <c r="J376" i="1"/>
  <c r="F377" i="1" l="1"/>
  <c r="D377" i="1"/>
  <c r="H377" i="1"/>
  <c r="J377" i="1" l="1"/>
  <c r="E378" i="1"/>
  <c r="G378" i="1" s="1"/>
  <c r="A377" i="1"/>
  <c r="B377" i="1"/>
  <c r="D378" i="1" l="1"/>
  <c r="F378" i="1"/>
  <c r="H378" i="1"/>
  <c r="E379" i="1" l="1"/>
  <c r="G379" i="1" s="1"/>
  <c r="J378" i="1"/>
  <c r="A378" i="1"/>
  <c r="B378" i="1"/>
  <c r="D379" i="1" l="1"/>
  <c r="H379" i="1"/>
  <c r="F379" i="1"/>
  <c r="A379" i="1" l="1"/>
  <c r="B379" i="1"/>
  <c r="E380" i="1"/>
  <c r="G380" i="1" s="1"/>
  <c r="J379" i="1"/>
  <c r="D380" i="1" l="1"/>
  <c r="H380" i="1"/>
  <c r="F380" i="1"/>
  <c r="E381" i="1" l="1"/>
  <c r="G381" i="1" s="1"/>
  <c r="J380" i="1"/>
  <c r="B380" i="1"/>
  <c r="A380" i="1"/>
  <c r="F381" i="1" l="1"/>
  <c r="D381" i="1"/>
  <c r="H381" i="1"/>
  <c r="J381" i="1" l="1"/>
  <c r="E382" i="1"/>
  <c r="G382" i="1" s="1"/>
  <c r="A381" i="1"/>
  <c r="B381" i="1"/>
  <c r="F382" i="1" l="1"/>
  <c r="D382" i="1"/>
  <c r="H382" i="1"/>
  <c r="E383" i="1" l="1"/>
  <c r="G383" i="1" s="1"/>
  <c r="J382" i="1"/>
  <c r="A382" i="1"/>
  <c r="B382" i="1"/>
  <c r="H383" i="1" l="1"/>
  <c r="F383" i="1"/>
  <c r="D383" i="1"/>
  <c r="B383" i="1" l="1"/>
  <c r="A383" i="1"/>
  <c r="J383" i="1"/>
  <c r="E384" i="1"/>
  <c r="G384" i="1" s="1"/>
  <c r="H384" i="1" l="1"/>
  <c r="F384" i="1"/>
  <c r="D384" i="1"/>
  <c r="B384" i="1" l="1"/>
  <c r="A384" i="1"/>
  <c r="E385" i="1"/>
  <c r="G385" i="1" s="1"/>
  <c r="J384" i="1"/>
  <c r="D385" i="1" l="1"/>
  <c r="F385" i="1"/>
  <c r="H385" i="1"/>
  <c r="E386" i="1" l="1"/>
  <c r="G386" i="1" s="1"/>
  <c r="J385" i="1"/>
  <c r="B385" i="1"/>
  <c r="A385" i="1"/>
  <c r="D386" i="1" l="1"/>
  <c r="F386" i="1"/>
  <c r="H386" i="1"/>
  <c r="E387" i="1" l="1"/>
  <c r="G387" i="1" s="1"/>
  <c r="J386" i="1"/>
  <c r="A386" i="1"/>
  <c r="B386" i="1"/>
  <c r="H387" i="1" l="1"/>
  <c r="D387" i="1"/>
  <c r="F387" i="1"/>
  <c r="A387" i="1" l="1"/>
  <c r="B387" i="1"/>
  <c r="J387" i="1"/>
  <c r="E388" i="1"/>
  <c r="G388" i="1" s="1"/>
  <c r="H388" i="1" l="1"/>
  <c r="D388" i="1"/>
  <c r="F388" i="1"/>
  <c r="A388" i="1" l="1"/>
  <c r="B388" i="1"/>
  <c r="J388" i="1"/>
  <c r="E389" i="1"/>
  <c r="G389" i="1" s="1"/>
  <c r="D389" i="1" l="1"/>
  <c r="F389" i="1"/>
  <c r="H389" i="1"/>
  <c r="E390" i="1" l="1"/>
  <c r="G390" i="1" s="1"/>
  <c r="J389" i="1"/>
  <c r="A389" i="1"/>
  <c r="B389" i="1"/>
  <c r="F390" i="1" l="1"/>
  <c r="H390" i="1"/>
  <c r="D390" i="1"/>
  <c r="E391" i="1" l="1"/>
  <c r="G391" i="1" s="1"/>
  <c r="J390" i="1"/>
  <c r="B390" i="1"/>
  <c r="A390" i="1"/>
  <c r="D391" i="1" l="1"/>
  <c r="F391" i="1"/>
  <c r="H391" i="1"/>
  <c r="E392" i="1" l="1"/>
  <c r="G392" i="1" s="1"/>
  <c r="J391" i="1"/>
  <c r="A391" i="1"/>
  <c r="B391" i="1"/>
  <c r="H392" i="1" l="1"/>
  <c r="D392" i="1"/>
  <c r="F392" i="1"/>
  <c r="B392" i="1" l="1"/>
  <c r="A392" i="1"/>
  <c r="J392" i="1"/>
  <c r="E393" i="1"/>
  <c r="G393" i="1" s="1"/>
  <c r="H393" i="1" l="1"/>
  <c r="F393" i="1"/>
  <c r="D393" i="1"/>
  <c r="B393" i="1" l="1"/>
  <c r="A393" i="1"/>
  <c r="E394" i="1"/>
  <c r="G394" i="1" s="1"/>
  <c r="J393" i="1"/>
  <c r="H394" i="1" l="1"/>
  <c r="F394" i="1"/>
  <c r="D394" i="1"/>
  <c r="A394" i="1" l="1"/>
  <c r="B394" i="1"/>
  <c r="E395" i="1"/>
  <c r="G395" i="1" s="1"/>
  <c r="J394" i="1"/>
  <c r="F395" i="1" l="1"/>
  <c r="H395" i="1"/>
  <c r="D395" i="1"/>
  <c r="E396" i="1" l="1"/>
  <c r="G396" i="1" s="1"/>
  <c r="J395" i="1"/>
  <c r="B395" i="1"/>
  <c r="A395" i="1"/>
  <c r="D396" i="1" l="1"/>
  <c r="H396" i="1"/>
  <c r="F396" i="1"/>
  <c r="E397" i="1" l="1"/>
  <c r="G397" i="1" s="1"/>
  <c r="J396" i="1"/>
  <c r="A396" i="1"/>
  <c r="B396" i="1"/>
  <c r="D397" i="1" l="1"/>
  <c r="H397" i="1"/>
  <c r="F397" i="1"/>
  <c r="E398" i="1" l="1"/>
  <c r="G398" i="1" s="1"/>
  <c r="J397" i="1"/>
  <c r="A397" i="1"/>
  <c r="B397" i="1"/>
  <c r="F398" i="1" l="1"/>
  <c r="H398" i="1"/>
  <c r="D398" i="1"/>
  <c r="B398" i="1" l="1"/>
  <c r="A398" i="1"/>
  <c r="E399" i="1"/>
  <c r="G399" i="1" s="1"/>
  <c r="J398" i="1"/>
  <c r="D399" i="1" l="1"/>
  <c r="F399" i="1"/>
  <c r="H399" i="1"/>
  <c r="E400" i="1" l="1"/>
  <c r="G400" i="1" s="1"/>
  <c r="J399" i="1"/>
  <c r="B399" i="1"/>
  <c r="A399" i="1"/>
  <c r="H400" i="1" l="1"/>
  <c r="D400" i="1"/>
  <c r="F400" i="1"/>
  <c r="A400" i="1" l="1"/>
  <c r="B400" i="1"/>
  <c r="E401" i="1"/>
  <c r="G401" i="1" s="1"/>
  <c r="J400" i="1"/>
  <c r="F401" i="1" l="1"/>
  <c r="H401" i="1"/>
  <c r="D401" i="1"/>
  <c r="A401" i="1" l="1"/>
  <c r="B401" i="1"/>
  <c r="E402" i="1"/>
  <c r="G402" i="1" s="1"/>
  <c r="J401" i="1"/>
  <c r="F402" i="1" l="1"/>
  <c r="D402" i="1"/>
  <c r="H402" i="1"/>
  <c r="E403" i="1" l="1"/>
  <c r="G403" i="1" s="1"/>
  <c r="J402" i="1"/>
  <c r="A402" i="1"/>
  <c r="B402" i="1"/>
  <c r="H403" i="1" l="1"/>
  <c r="F403" i="1"/>
  <c r="D403" i="1"/>
  <c r="A403" i="1" l="1"/>
  <c r="B403" i="1"/>
  <c r="E404" i="1"/>
  <c r="G404" i="1" s="1"/>
  <c r="J403" i="1"/>
  <c r="H404" i="1" l="1"/>
  <c r="D404" i="1"/>
  <c r="F404" i="1"/>
  <c r="B404" i="1" l="1"/>
  <c r="A404" i="1"/>
  <c r="E405" i="1"/>
  <c r="G405" i="1" s="1"/>
  <c r="J404" i="1"/>
  <c r="F405" i="1" l="1"/>
  <c r="D405" i="1"/>
  <c r="H405" i="1"/>
  <c r="A405" i="1" l="1"/>
  <c r="B405" i="1"/>
  <c r="E406" i="1"/>
  <c r="G406" i="1" s="1"/>
  <c r="J405" i="1"/>
  <c r="F406" i="1" l="1"/>
  <c r="D406" i="1"/>
  <c r="H406" i="1"/>
  <c r="A406" i="1" l="1"/>
  <c r="B406" i="1"/>
  <c r="E407" i="1"/>
  <c r="G407" i="1" s="1"/>
  <c r="J406" i="1"/>
  <c r="H407" i="1" l="1"/>
  <c r="F407" i="1"/>
  <c r="D407" i="1"/>
  <c r="A407" i="1" l="1"/>
  <c r="B407" i="1"/>
  <c r="J407" i="1"/>
  <c r="E408" i="1"/>
  <c r="G408" i="1" s="1"/>
  <c r="D408" i="1" l="1"/>
  <c r="H408" i="1"/>
  <c r="F408" i="1"/>
  <c r="E409" i="1" l="1"/>
  <c r="G409" i="1" s="1"/>
  <c r="J408" i="1"/>
  <c r="A408" i="1"/>
  <c r="B408" i="1"/>
  <c r="D409" i="1" l="1"/>
  <c r="H409" i="1"/>
  <c r="F409" i="1"/>
  <c r="E410" i="1" l="1"/>
  <c r="G410" i="1" s="1"/>
  <c r="J409" i="1"/>
  <c r="B409" i="1"/>
  <c r="A409" i="1"/>
  <c r="H410" i="1" l="1"/>
  <c r="F410" i="1"/>
  <c r="D410" i="1"/>
  <c r="B410" i="1" l="1"/>
  <c r="A410" i="1"/>
  <c r="E411" i="1"/>
  <c r="G411" i="1" s="1"/>
  <c r="J410" i="1"/>
  <c r="D411" i="1" l="1"/>
  <c r="F411" i="1"/>
  <c r="H411" i="1"/>
  <c r="E412" i="1" l="1"/>
  <c r="G412" i="1" s="1"/>
  <c r="J411" i="1"/>
  <c r="B411" i="1"/>
  <c r="A411" i="1"/>
  <c r="H412" i="1" l="1"/>
  <c r="F412" i="1"/>
  <c r="D412" i="1"/>
  <c r="A412" i="1" l="1"/>
  <c r="B412" i="1"/>
  <c r="E413" i="1"/>
  <c r="G413" i="1" s="1"/>
  <c r="J412" i="1"/>
  <c r="D413" i="1" l="1"/>
  <c r="F413" i="1"/>
  <c r="H413" i="1"/>
  <c r="J413" i="1" l="1"/>
  <c r="E414" i="1"/>
  <c r="G414" i="1" s="1"/>
  <c r="A413" i="1"/>
  <c r="B413" i="1"/>
  <c r="D414" i="1" l="1"/>
  <c r="H414" i="1"/>
  <c r="F414" i="1"/>
  <c r="E415" i="1" l="1"/>
  <c r="G415" i="1" s="1"/>
  <c r="J414" i="1"/>
  <c r="B414" i="1"/>
  <c r="A414" i="1"/>
  <c r="D415" i="1" l="1"/>
  <c r="F415" i="1"/>
  <c r="H415" i="1"/>
  <c r="E416" i="1" l="1"/>
  <c r="G416" i="1" s="1"/>
  <c r="J415" i="1"/>
  <c r="B415" i="1"/>
  <c r="A415" i="1"/>
  <c r="D416" i="1" l="1"/>
  <c r="H416" i="1"/>
  <c r="F416" i="1"/>
  <c r="E417" i="1" l="1"/>
  <c r="G417" i="1" s="1"/>
  <c r="J416" i="1"/>
  <c r="B416" i="1"/>
  <c r="A416" i="1"/>
  <c r="D417" i="1" l="1"/>
  <c r="H417" i="1"/>
  <c r="F417" i="1"/>
  <c r="E418" i="1" l="1"/>
  <c r="G418" i="1" s="1"/>
  <c r="J417" i="1"/>
  <c r="B417" i="1"/>
  <c r="A417" i="1"/>
  <c r="D418" i="1" l="1"/>
  <c r="H418" i="1"/>
  <c r="F418" i="1"/>
  <c r="E419" i="1" l="1"/>
  <c r="G419" i="1" s="1"/>
  <c r="J418" i="1"/>
  <c r="B418" i="1"/>
  <c r="A418" i="1"/>
  <c r="H419" i="1" l="1"/>
  <c r="F419" i="1"/>
  <c r="D419" i="1"/>
  <c r="B419" i="1" l="1"/>
  <c r="A419" i="1"/>
  <c r="E420" i="1"/>
  <c r="G420" i="1" s="1"/>
  <c r="J419" i="1"/>
  <c r="H420" i="1" l="1"/>
  <c r="D420" i="1"/>
  <c r="F420" i="1"/>
  <c r="J420" i="1" l="1"/>
  <c r="E421" i="1"/>
  <c r="G421" i="1" s="1"/>
  <c r="A420" i="1"/>
  <c r="B420" i="1"/>
  <c r="H421" i="1" l="1"/>
  <c r="D421" i="1"/>
  <c r="F421" i="1"/>
  <c r="B421" i="1" l="1"/>
  <c r="A421" i="1"/>
  <c r="E422" i="1"/>
  <c r="G422" i="1" s="1"/>
  <c r="J421" i="1"/>
  <c r="D422" i="1" l="1"/>
  <c r="F422" i="1"/>
  <c r="H422" i="1"/>
  <c r="E423" i="1" l="1"/>
  <c r="G423" i="1" s="1"/>
  <c r="J422" i="1"/>
  <c r="A422" i="1"/>
  <c r="B422" i="1"/>
  <c r="F423" i="1" l="1"/>
  <c r="H423" i="1"/>
  <c r="D423" i="1"/>
  <c r="E424" i="1" l="1"/>
  <c r="G424" i="1" s="1"/>
  <c r="J423" i="1"/>
  <c r="B423" i="1"/>
  <c r="A423" i="1"/>
  <c r="D424" i="1" l="1"/>
  <c r="F424" i="1"/>
  <c r="H424" i="1"/>
  <c r="E425" i="1" l="1"/>
  <c r="G425" i="1" s="1"/>
  <c r="J424" i="1"/>
  <c r="B424" i="1"/>
  <c r="A424" i="1"/>
  <c r="F425" i="1" l="1"/>
  <c r="H425" i="1"/>
  <c r="D425" i="1"/>
  <c r="J425" i="1" l="1"/>
  <c r="E426" i="1"/>
  <c r="G426" i="1" s="1"/>
  <c r="A425" i="1"/>
  <c r="B425" i="1"/>
  <c r="F426" i="1" l="1"/>
  <c r="D426" i="1"/>
  <c r="H426" i="1"/>
  <c r="E427" i="1" l="1"/>
  <c r="G427" i="1" s="1"/>
  <c r="J426" i="1"/>
  <c r="A426" i="1"/>
  <c r="B426" i="1"/>
  <c r="F427" i="1" l="1"/>
  <c r="D427" i="1"/>
  <c r="H427" i="1"/>
  <c r="E428" i="1" l="1"/>
  <c r="G428" i="1" s="1"/>
  <c r="J427" i="1"/>
  <c r="B427" i="1"/>
  <c r="A427" i="1"/>
  <c r="H428" i="1" l="1"/>
  <c r="F428" i="1"/>
  <c r="D428" i="1"/>
  <c r="A428" i="1" l="1"/>
  <c r="B428" i="1"/>
  <c r="E429" i="1"/>
  <c r="G429" i="1" s="1"/>
  <c r="J428" i="1"/>
  <c r="H429" i="1" l="1"/>
  <c r="F429" i="1"/>
  <c r="D429" i="1"/>
  <c r="A429" i="1" l="1"/>
  <c r="B429" i="1"/>
  <c r="E430" i="1"/>
  <c r="G430" i="1" s="1"/>
  <c r="J429" i="1"/>
  <c r="H430" i="1" l="1"/>
  <c r="F430" i="1"/>
  <c r="D430" i="1"/>
  <c r="A430" i="1" l="1"/>
  <c r="B430" i="1"/>
  <c r="E431" i="1"/>
  <c r="G431" i="1" s="1"/>
  <c r="J430" i="1"/>
  <c r="D431" i="1" l="1"/>
  <c r="F431" i="1"/>
  <c r="H431" i="1"/>
  <c r="E432" i="1" l="1"/>
  <c r="G432" i="1" s="1"/>
  <c r="J431" i="1"/>
  <c r="A431" i="1"/>
  <c r="B431" i="1"/>
  <c r="F432" i="1" l="1"/>
  <c r="D432" i="1"/>
  <c r="H432" i="1"/>
  <c r="B432" i="1" l="1"/>
  <c r="A432" i="1"/>
  <c r="E433" i="1"/>
  <c r="G433" i="1" s="1"/>
  <c r="J432" i="1"/>
  <c r="F433" i="1" l="1"/>
  <c r="H433" i="1"/>
  <c r="D433" i="1"/>
  <c r="E434" i="1" l="1"/>
  <c r="G434" i="1" s="1"/>
  <c r="J433" i="1"/>
  <c r="A433" i="1"/>
  <c r="B433" i="1"/>
  <c r="H434" i="1" l="1"/>
  <c r="F434" i="1"/>
  <c r="D434" i="1"/>
  <c r="B434" i="1" l="1"/>
  <c r="A434" i="1"/>
  <c r="E435" i="1"/>
  <c r="G435" i="1" s="1"/>
  <c r="J434" i="1"/>
  <c r="F435" i="1" l="1"/>
  <c r="H435" i="1"/>
  <c r="D435" i="1"/>
  <c r="E436" i="1" l="1"/>
  <c r="G436" i="1" s="1"/>
  <c r="J435" i="1"/>
  <c r="B435" i="1"/>
  <c r="A435" i="1"/>
  <c r="D436" i="1" l="1"/>
  <c r="H436" i="1"/>
  <c r="F436" i="1"/>
  <c r="E437" i="1" l="1"/>
  <c r="G437" i="1" s="1"/>
  <c r="J436" i="1"/>
  <c r="A436" i="1"/>
  <c r="B436" i="1"/>
  <c r="D437" i="1" l="1"/>
  <c r="H437" i="1"/>
  <c r="F437" i="1"/>
  <c r="E438" i="1" l="1"/>
  <c r="G438" i="1" s="1"/>
  <c r="J437" i="1"/>
  <c r="B437" i="1"/>
  <c r="A437" i="1"/>
  <c r="H438" i="1" l="1"/>
  <c r="D438" i="1"/>
  <c r="F438" i="1"/>
  <c r="B438" i="1" l="1"/>
  <c r="A438" i="1"/>
  <c r="E439" i="1"/>
  <c r="G439" i="1" s="1"/>
  <c r="J438" i="1"/>
  <c r="H439" i="1" l="1"/>
  <c r="F439" i="1"/>
  <c r="D439" i="1"/>
  <c r="A439" i="1" l="1"/>
  <c r="B439" i="1"/>
  <c r="E440" i="1"/>
  <c r="G440" i="1" s="1"/>
  <c r="J439" i="1"/>
  <c r="D440" i="1" l="1"/>
  <c r="H440" i="1"/>
  <c r="F440" i="1"/>
  <c r="E441" i="1" l="1"/>
  <c r="G441" i="1" s="1"/>
  <c r="J440" i="1"/>
  <c r="B440" i="1"/>
  <c r="A440" i="1"/>
  <c r="H441" i="1" l="1"/>
  <c r="F441" i="1"/>
  <c r="D441" i="1"/>
  <c r="B441" i="1" l="1"/>
  <c r="A441" i="1"/>
  <c r="E442" i="1"/>
  <c r="G442" i="1" s="1"/>
  <c r="J441" i="1"/>
  <c r="D442" i="1" l="1"/>
  <c r="H442" i="1"/>
  <c r="F442" i="1"/>
  <c r="B442" i="1" l="1"/>
  <c r="A442" i="1"/>
  <c r="E443" i="1"/>
  <c r="G443" i="1" s="1"/>
  <c r="J442" i="1"/>
  <c r="H443" i="1" l="1"/>
  <c r="D443" i="1"/>
  <c r="F443" i="1"/>
  <c r="B443" i="1" l="1"/>
  <c r="A443" i="1"/>
  <c r="J443" i="1"/>
  <c r="E444" i="1"/>
  <c r="G444" i="1" s="1"/>
  <c r="H444" i="1" l="1"/>
  <c r="D444" i="1"/>
  <c r="F444" i="1"/>
  <c r="A444" i="1" l="1"/>
  <c r="B444" i="1"/>
  <c r="E445" i="1"/>
  <c r="G445" i="1" s="1"/>
  <c r="J444" i="1"/>
  <c r="H445" i="1" l="1"/>
  <c r="F445" i="1"/>
  <c r="D445" i="1"/>
  <c r="B445" i="1" l="1"/>
  <c r="A445" i="1"/>
  <c r="J445" i="1"/>
  <c r="E446" i="1"/>
  <c r="G446" i="1" s="1"/>
  <c r="D446" i="1" l="1"/>
  <c r="H446" i="1"/>
  <c r="F446" i="1"/>
  <c r="E447" i="1" l="1"/>
  <c r="G447" i="1" s="1"/>
  <c r="J446" i="1"/>
  <c r="A446" i="1"/>
  <c r="B446" i="1"/>
  <c r="F447" i="1" l="1"/>
  <c r="H447" i="1"/>
  <c r="D447" i="1"/>
  <c r="E448" i="1" l="1"/>
  <c r="G448" i="1" s="1"/>
  <c r="J447" i="1"/>
  <c r="A447" i="1"/>
  <c r="B447" i="1"/>
  <c r="F448" i="1" l="1"/>
  <c r="H448" i="1"/>
  <c r="D448" i="1"/>
  <c r="B448" i="1" l="1"/>
  <c r="A448" i="1"/>
  <c r="E449" i="1"/>
  <c r="G449" i="1" s="1"/>
  <c r="J448" i="1"/>
  <c r="F449" i="1" l="1"/>
  <c r="H449" i="1"/>
  <c r="D449" i="1"/>
  <c r="E450" i="1" l="1"/>
  <c r="G450" i="1" s="1"/>
  <c r="J449" i="1"/>
  <c r="B449" i="1"/>
  <c r="A449" i="1"/>
  <c r="F450" i="1" l="1"/>
  <c r="D450" i="1"/>
  <c r="H450" i="1"/>
  <c r="B450" i="1" l="1"/>
  <c r="A450" i="1"/>
  <c r="E451" i="1"/>
  <c r="G451" i="1" s="1"/>
  <c r="J450" i="1"/>
  <c r="H451" i="1" l="1"/>
  <c r="F451" i="1"/>
  <c r="D451" i="1"/>
  <c r="B451" i="1" l="1"/>
  <c r="A451" i="1"/>
  <c r="E452" i="1"/>
  <c r="G452" i="1" s="1"/>
  <c r="J451" i="1"/>
  <c r="D452" i="1" l="1"/>
  <c r="H452" i="1"/>
  <c r="F452" i="1"/>
  <c r="J452" i="1" l="1"/>
  <c r="E453" i="1"/>
  <c r="G453" i="1" s="1"/>
  <c r="B452" i="1"/>
  <c r="A452" i="1"/>
  <c r="F453" i="1" l="1"/>
  <c r="D453" i="1"/>
  <c r="H453" i="1"/>
  <c r="B453" i="1" l="1"/>
  <c r="A453" i="1"/>
  <c r="J453" i="1"/>
  <c r="E454" i="1"/>
  <c r="G454" i="1" s="1"/>
  <c r="F454" i="1" l="1"/>
  <c r="D454" i="1"/>
  <c r="H454" i="1"/>
  <c r="B454" i="1" l="1"/>
  <c r="A454" i="1"/>
  <c r="E455" i="1"/>
  <c r="G455" i="1" s="1"/>
  <c r="J454" i="1"/>
  <c r="D455" i="1" l="1"/>
  <c r="H455" i="1"/>
  <c r="F455" i="1"/>
  <c r="B455" i="1" l="1"/>
  <c r="A455" i="1"/>
  <c r="E456" i="1"/>
  <c r="G456" i="1" s="1"/>
  <c r="J455" i="1"/>
  <c r="D456" i="1" l="1"/>
  <c r="F456" i="1"/>
  <c r="H456" i="1"/>
  <c r="J456" i="1" l="1"/>
  <c r="E457" i="1"/>
  <c r="G457" i="1" s="1"/>
  <c r="B456" i="1"/>
  <c r="A456" i="1"/>
  <c r="F457" i="1" l="1"/>
  <c r="H457" i="1"/>
  <c r="D457" i="1"/>
  <c r="E458" i="1" l="1"/>
  <c r="G458" i="1" s="1"/>
  <c r="J457" i="1"/>
  <c r="B457" i="1"/>
  <c r="A457" i="1"/>
  <c r="D458" i="1" l="1"/>
  <c r="F458" i="1"/>
  <c r="H458" i="1"/>
  <c r="E459" i="1" l="1"/>
  <c r="G459" i="1" s="1"/>
  <c r="J458" i="1"/>
  <c r="B458" i="1"/>
  <c r="A458" i="1"/>
  <c r="H459" i="1" l="1"/>
  <c r="D459" i="1"/>
  <c r="F459" i="1"/>
  <c r="A459" i="1" l="1"/>
  <c r="B459" i="1"/>
  <c r="E460" i="1"/>
  <c r="G460" i="1" s="1"/>
  <c r="J459" i="1"/>
  <c r="D460" i="1" l="1"/>
  <c r="F460" i="1"/>
  <c r="H460" i="1"/>
  <c r="E461" i="1" l="1"/>
  <c r="G461" i="1" s="1"/>
  <c r="J460" i="1"/>
  <c r="A460" i="1"/>
  <c r="B460" i="1"/>
  <c r="D461" i="1" l="1"/>
  <c r="H461" i="1"/>
  <c r="F461" i="1"/>
  <c r="E462" i="1" l="1"/>
  <c r="G462" i="1" s="1"/>
  <c r="J461" i="1"/>
  <c r="B461" i="1"/>
  <c r="A461" i="1"/>
  <c r="F462" i="1" l="1"/>
  <c r="H462" i="1"/>
  <c r="D462" i="1"/>
  <c r="B462" i="1" l="1"/>
  <c r="A462" i="1"/>
  <c r="E463" i="1"/>
  <c r="G463" i="1" s="1"/>
  <c r="J462" i="1"/>
  <c r="H463" i="1" l="1"/>
  <c r="D463" i="1"/>
  <c r="F463" i="1"/>
  <c r="B463" i="1" l="1"/>
  <c r="A463" i="1"/>
  <c r="E464" i="1"/>
  <c r="G464" i="1" s="1"/>
  <c r="J463" i="1"/>
  <c r="H464" i="1" l="1"/>
  <c r="D464" i="1"/>
  <c r="F464" i="1"/>
  <c r="E465" i="1" l="1"/>
  <c r="G465" i="1" s="1"/>
  <c r="J464" i="1"/>
  <c r="A464" i="1"/>
  <c r="B464" i="1"/>
  <c r="F465" i="1" l="1"/>
  <c r="H465" i="1"/>
  <c r="D465" i="1"/>
  <c r="E466" i="1" l="1"/>
  <c r="G466" i="1" s="1"/>
  <c r="J465" i="1"/>
  <c r="B465" i="1"/>
  <c r="A465" i="1"/>
  <c r="F466" i="1" l="1"/>
  <c r="D466" i="1"/>
  <c r="H466" i="1"/>
  <c r="B466" i="1" l="1"/>
  <c r="A466" i="1"/>
  <c r="E467" i="1"/>
  <c r="G467" i="1" s="1"/>
  <c r="J466" i="1"/>
  <c r="F467" i="1" l="1"/>
  <c r="H467" i="1"/>
  <c r="D467" i="1"/>
  <c r="B467" i="1" l="1"/>
  <c r="A467" i="1"/>
  <c r="E468" i="1"/>
  <c r="G468" i="1" s="1"/>
  <c r="J467" i="1"/>
  <c r="H468" i="1" l="1"/>
  <c r="D468" i="1"/>
  <c r="F468" i="1"/>
  <c r="J468" i="1" l="1"/>
  <c r="E469" i="1"/>
  <c r="G469" i="1" s="1"/>
  <c r="B468" i="1"/>
  <c r="A468" i="1"/>
  <c r="F469" i="1" l="1"/>
  <c r="D469" i="1"/>
  <c r="H469" i="1"/>
  <c r="B469" i="1" l="1"/>
  <c r="A469" i="1"/>
  <c r="E470" i="1"/>
  <c r="G470" i="1" s="1"/>
  <c r="J469" i="1"/>
  <c r="H470" i="1" l="1"/>
  <c r="D470" i="1"/>
  <c r="F470" i="1"/>
  <c r="A470" i="1" l="1"/>
  <c r="B470" i="1"/>
  <c r="J470" i="1"/>
  <c r="E471" i="1"/>
  <c r="G471" i="1" s="1"/>
  <c r="H471" i="1" l="1"/>
  <c r="D471" i="1"/>
  <c r="F471" i="1"/>
  <c r="A471" i="1" l="1"/>
  <c r="B471" i="1"/>
  <c r="E472" i="1"/>
  <c r="G472" i="1" s="1"/>
  <c r="J471" i="1"/>
  <c r="H472" i="1" l="1"/>
  <c r="F472" i="1"/>
  <c r="D472" i="1"/>
  <c r="B472" i="1" l="1"/>
  <c r="A472" i="1"/>
  <c r="E473" i="1"/>
  <c r="G473" i="1" s="1"/>
  <c r="J472" i="1"/>
  <c r="F473" i="1" l="1"/>
  <c r="D473" i="1"/>
  <c r="H473" i="1"/>
  <c r="B473" i="1" l="1"/>
  <c r="A473" i="1"/>
  <c r="E474" i="1"/>
  <c r="G474" i="1" s="1"/>
  <c r="J473" i="1"/>
  <c r="F474" i="1" l="1"/>
  <c r="H474" i="1"/>
  <c r="D474" i="1"/>
  <c r="A474" i="1" l="1"/>
  <c r="B474" i="1"/>
  <c r="E475" i="1"/>
  <c r="G475" i="1" s="1"/>
  <c r="J474" i="1"/>
  <c r="F475" i="1" l="1"/>
  <c r="D475" i="1"/>
  <c r="H475" i="1"/>
  <c r="E476" i="1" l="1"/>
  <c r="G476" i="1" s="1"/>
  <c r="J475" i="1"/>
  <c r="A475" i="1"/>
  <c r="B475" i="1"/>
  <c r="D476" i="1" l="1"/>
  <c r="H476" i="1"/>
  <c r="F476" i="1"/>
  <c r="B476" i="1" l="1"/>
  <c r="A476" i="1"/>
  <c r="E477" i="1"/>
  <c r="G477" i="1" s="1"/>
  <c r="J476" i="1"/>
  <c r="D477" i="1" l="1"/>
  <c r="F477" i="1"/>
  <c r="H477" i="1"/>
  <c r="E478" i="1" l="1"/>
  <c r="G478" i="1" s="1"/>
  <c r="J477" i="1"/>
  <c r="B477" i="1"/>
  <c r="A477" i="1"/>
  <c r="F478" i="1" l="1"/>
  <c r="H478" i="1"/>
  <c r="D478" i="1"/>
  <c r="E479" i="1" l="1"/>
  <c r="G479" i="1" s="1"/>
  <c r="J478" i="1"/>
  <c r="A478" i="1"/>
  <c r="B478" i="1"/>
  <c r="F479" i="1" l="1"/>
  <c r="H479" i="1"/>
  <c r="D479" i="1"/>
  <c r="A479" i="1" l="1"/>
  <c r="B479" i="1"/>
  <c r="J479" i="1"/>
  <c r="E480" i="1"/>
  <c r="G480" i="1" s="1"/>
  <c r="F480" i="1" l="1"/>
  <c r="H480" i="1"/>
  <c r="D480" i="1"/>
  <c r="A480" i="1" l="1"/>
  <c r="B480" i="1"/>
  <c r="E481" i="1"/>
  <c r="G481" i="1" s="1"/>
  <c r="J480" i="1"/>
  <c r="H481" i="1" l="1"/>
  <c r="D481" i="1"/>
  <c r="F481" i="1"/>
  <c r="J481" i="1" l="1"/>
  <c r="E482" i="1"/>
  <c r="G482" i="1" s="1"/>
  <c r="B481" i="1"/>
  <c r="A481" i="1"/>
  <c r="D482" i="1" l="1"/>
  <c r="H482" i="1"/>
  <c r="F482" i="1"/>
  <c r="E483" i="1" l="1"/>
  <c r="G483" i="1" s="1"/>
  <c r="J482" i="1"/>
  <c r="A482" i="1"/>
  <c r="B482" i="1"/>
  <c r="D483" i="1" l="1"/>
  <c r="H483" i="1"/>
  <c r="F483" i="1"/>
  <c r="E484" i="1" l="1"/>
  <c r="G484" i="1" s="1"/>
  <c r="J483" i="1"/>
  <c r="A483" i="1"/>
  <c r="B483" i="1"/>
  <c r="D484" i="1" l="1"/>
  <c r="F484" i="1"/>
  <c r="H484" i="1"/>
  <c r="E485" i="1" l="1"/>
  <c r="G485" i="1" s="1"/>
  <c r="J484" i="1"/>
  <c r="A484" i="1"/>
  <c r="B484" i="1"/>
  <c r="H485" i="1" l="1"/>
  <c r="F485" i="1"/>
  <c r="D485" i="1"/>
  <c r="A485" i="1" l="1"/>
  <c r="B485" i="1"/>
  <c r="E486" i="1"/>
  <c r="G486" i="1" s="1"/>
  <c r="J485" i="1"/>
  <c r="F486" i="1" l="1"/>
  <c r="H486" i="1"/>
  <c r="D486" i="1"/>
  <c r="E487" i="1" l="1"/>
  <c r="G487" i="1" s="1"/>
  <c r="J486" i="1"/>
  <c r="B486" i="1"/>
  <c r="A486" i="1"/>
  <c r="F487" i="1" l="1"/>
  <c r="H487" i="1"/>
  <c r="D487" i="1"/>
  <c r="A487" i="1" l="1"/>
  <c r="B487" i="1"/>
  <c r="J487" i="1"/>
  <c r="E488" i="1"/>
  <c r="G488" i="1" s="1"/>
  <c r="F488" i="1" l="1"/>
  <c r="D488" i="1"/>
  <c r="H488" i="1"/>
  <c r="J488" i="1" l="1"/>
  <c r="E489" i="1"/>
  <c r="G489" i="1" s="1"/>
  <c r="B488" i="1"/>
  <c r="A488" i="1"/>
  <c r="D489" i="1" l="1"/>
  <c r="H489" i="1"/>
  <c r="F489" i="1"/>
  <c r="B489" i="1" l="1"/>
  <c r="A489" i="1"/>
  <c r="E490" i="1"/>
  <c r="G490" i="1" s="1"/>
  <c r="J489" i="1"/>
  <c r="F490" i="1" l="1"/>
  <c r="D490" i="1"/>
  <c r="H490" i="1"/>
  <c r="B490" i="1" l="1"/>
  <c r="A490" i="1"/>
  <c r="E491" i="1"/>
  <c r="G491" i="1" s="1"/>
  <c r="J490" i="1"/>
  <c r="H491" i="1" l="1"/>
  <c r="F491" i="1"/>
  <c r="D491" i="1"/>
  <c r="B491" i="1" l="1"/>
  <c r="A491" i="1"/>
  <c r="E492" i="1"/>
  <c r="G492" i="1" s="1"/>
  <c r="J491" i="1"/>
  <c r="D492" i="1" l="1"/>
  <c r="F492" i="1"/>
  <c r="H492" i="1"/>
  <c r="E493" i="1" l="1"/>
  <c r="G493" i="1" s="1"/>
  <c r="J492" i="1"/>
  <c r="A492" i="1"/>
  <c r="B492" i="1"/>
  <c r="H493" i="1" l="1"/>
  <c r="D493" i="1"/>
  <c r="F493" i="1"/>
  <c r="B493" i="1" l="1"/>
  <c r="A493" i="1"/>
  <c r="E494" i="1"/>
  <c r="G494" i="1" s="1"/>
  <c r="J493" i="1"/>
  <c r="D494" i="1" l="1"/>
  <c r="H494" i="1"/>
  <c r="F494" i="1"/>
  <c r="A494" i="1" l="1"/>
  <c r="B494" i="1"/>
  <c r="E495" i="1"/>
  <c r="G495" i="1" s="1"/>
  <c r="J494" i="1"/>
  <c r="D495" i="1" l="1"/>
  <c r="H495" i="1"/>
  <c r="F495" i="1"/>
  <c r="J495" i="1" l="1"/>
  <c r="E496" i="1"/>
  <c r="G496" i="1" s="1"/>
  <c r="A495" i="1"/>
  <c r="B495" i="1"/>
  <c r="H496" i="1" l="1"/>
  <c r="D496" i="1"/>
  <c r="F496" i="1"/>
  <c r="A496" i="1" l="1"/>
  <c r="B496" i="1"/>
  <c r="J496" i="1"/>
  <c r="E497" i="1"/>
  <c r="G497" i="1" s="1"/>
  <c r="F497" i="1" l="1"/>
  <c r="H497" i="1"/>
  <c r="D497" i="1"/>
  <c r="J497" i="1" l="1"/>
  <c r="E498" i="1"/>
  <c r="G498" i="1" s="1"/>
  <c r="B497" i="1"/>
  <c r="A497" i="1"/>
  <c r="F498" i="1" l="1"/>
  <c r="D498" i="1"/>
  <c r="H498" i="1"/>
  <c r="A498" i="1" l="1"/>
  <c r="B498" i="1"/>
  <c r="E499" i="1"/>
  <c r="G499" i="1" s="1"/>
  <c r="J498" i="1"/>
  <c r="F499" i="1" l="1"/>
  <c r="H499" i="1"/>
  <c r="D499" i="1"/>
  <c r="A499" i="1" l="1"/>
  <c r="B499" i="1"/>
  <c r="E500" i="1"/>
  <c r="G500" i="1" s="1"/>
  <c r="J499" i="1"/>
  <c r="H500" i="1" l="1"/>
  <c r="F500" i="1"/>
  <c r="D500" i="1"/>
  <c r="E501" i="1" l="1"/>
  <c r="G501" i="1" s="1"/>
  <c r="J500" i="1"/>
  <c r="B500" i="1"/>
  <c r="A500" i="1"/>
  <c r="F501" i="1" l="1"/>
  <c r="H501" i="1"/>
  <c r="D501" i="1"/>
  <c r="E502" i="1" l="1"/>
  <c r="G502" i="1" s="1"/>
  <c r="J501" i="1"/>
  <c r="A501" i="1"/>
  <c r="B501" i="1"/>
  <c r="D502" i="1" l="1"/>
  <c r="F502" i="1"/>
  <c r="H502" i="1"/>
  <c r="J502" i="1" l="1"/>
  <c r="E503" i="1"/>
  <c r="G503" i="1" s="1"/>
  <c r="A502" i="1"/>
  <c r="B502" i="1"/>
  <c r="D503" i="1" l="1"/>
  <c r="F503" i="1"/>
  <c r="H503" i="1"/>
  <c r="B503" i="1" l="1"/>
  <c r="A503" i="1"/>
  <c r="E504" i="1"/>
  <c r="G504" i="1" s="1"/>
  <c r="J503" i="1"/>
  <c r="F504" i="1" l="1"/>
  <c r="H504" i="1"/>
  <c r="D504" i="1"/>
  <c r="E505" i="1" l="1"/>
  <c r="G505" i="1" s="1"/>
  <c r="J504" i="1"/>
  <c r="A504" i="1"/>
  <c r="B504" i="1"/>
  <c r="D505" i="1" l="1"/>
  <c r="H505" i="1"/>
  <c r="F505" i="1"/>
  <c r="E506" i="1" l="1"/>
  <c r="G506" i="1" s="1"/>
  <c r="J505" i="1"/>
  <c r="B505" i="1"/>
  <c r="A505" i="1"/>
  <c r="D506" i="1" l="1"/>
  <c r="H506" i="1"/>
  <c r="F506" i="1"/>
  <c r="A506" i="1" l="1"/>
  <c r="B506" i="1"/>
  <c r="E507" i="1"/>
  <c r="G507" i="1" s="1"/>
  <c r="J506" i="1"/>
  <c r="F507" i="1" l="1"/>
  <c r="D507" i="1"/>
  <c r="H507" i="1"/>
  <c r="E508" i="1" l="1"/>
  <c r="G508" i="1" s="1"/>
  <c r="J507" i="1"/>
  <c r="B507" i="1"/>
  <c r="A507" i="1"/>
  <c r="D508" i="1" l="1"/>
  <c r="H508" i="1"/>
  <c r="F508" i="1"/>
  <c r="E509" i="1" l="1"/>
  <c r="G509" i="1" s="1"/>
  <c r="J508" i="1"/>
  <c r="A508" i="1"/>
  <c r="B508" i="1"/>
  <c r="D509" i="1" l="1"/>
  <c r="F509" i="1"/>
  <c r="H509" i="1"/>
  <c r="E510" i="1" l="1"/>
  <c r="G510" i="1" s="1"/>
  <c r="J509" i="1"/>
  <c r="B509" i="1"/>
  <c r="A509" i="1"/>
  <c r="H510" i="1" l="1"/>
  <c r="F510" i="1"/>
  <c r="D510" i="1"/>
  <c r="A510" i="1" l="1"/>
  <c r="B510" i="1"/>
  <c r="E511" i="1"/>
  <c r="G511" i="1" s="1"/>
  <c r="J510" i="1"/>
  <c r="D511" i="1" l="1"/>
  <c r="H511" i="1"/>
  <c r="F511" i="1"/>
  <c r="E512" i="1" l="1"/>
  <c r="G512" i="1" s="1"/>
  <c r="J511" i="1"/>
  <c r="B511" i="1"/>
  <c r="A511" i="1"/>
  <c r="H512" i="1" l="1"/>
  <c r="F512" i="1"/>
  <c r="D512" i="1"/>
  <c r="B512" i="1" l="1"/>
  <c r="A512" i="1"/>
  <c r="J512" i="1"/>
  <c r="E513" i="1"/>
  <c r="G513" i="1" s="1"/>
  <c r="D513" i="1" l="1"/>
  <c r="F513" i="1"/>
  <c r="H513" i="1"/>
  <c r="A513" i="1" l="1"/>
  <c r="B513" i="1"/>
  <c r="E514" i="1"/>
  <c r="G514" i="1" s="1"/>
  <c r="J513" i="1"/>
  <c r="F514" i="1" l="1"/>
  <c r="D514" i="1"/>
  <c r="H514" i="1"/>
  <c r="A514" i="1" l="1"/>
  <c r="B514" i="1"/>
  <c r="E515" i="1"/>
  <c r="G515" i="1" s="1"/>
  <c r="J514" i="1"/>
  <c r="H515" i="1" l="1"/>
  <c r="F515" i="1"/>
  <c r="D515" i="1"/>
  <c r="B515" i="1" l="1"/>
  <c r="A515" i="1"/>
  <c r="E516" i="1"/>
  <c r="G516" i="1" s="1"/>
  <c r="J515" i="1"/>
  <c r="H516" i="1" l="1"/>
  <c r="D516" i="1"/>
  <c r="F516" i="1"/>
  <c r="B516" i="1" l="1"/>
  <c r="A516" i="1"/>
  <c r="E517" i="1"/>
  <c r="G517" i="1" s="1"/>
  <c r="J516" i="1"/>
  <c r="D517" i="1" l="1"/>
  <c r="H517" i="1"/>
  <c r="F517" i="1"/>
  <c r="A517" i="1" l="1"/>
  <c r="B517" i="1"/>
  <c r="E518" i="1"/>
  <c r="G518" i="1" s="1"/>
  <c r="J517" i="1"/>
  <c r="F518" i="1" l="1"/>
  <c r="H518" i="1"/>
  <c r="D518" i="1"/>
  <c r="A518" i="1" l="1"/>
  <c r="B518" i="1"/>
  <c r="E519" i="1"/>
  <c r="G519" i="1" s="1"/>
  <c r="J518" i="1"/>
  <c r="D519" i="1" l="1"/>
  <c r="F519" i="1"/>
  <c r="H519" i="1"/>
  <c r="A519" i="1" l="1"/>
  <c r="B519" i="1"/>
  <c r="E520" i="1"/>
  <c r="G520" i="1" s="1"/>
  <c r="J519" i="1"/>
  <c r="F520" i="1" l="1"/>
  <c r="D520" i="1"/>
  <c r="H520" i="1"/>
  <c r="B520" i="1" l="1"/>
  <c r="A520" i="1"/>
  <c r="E521" i="1"/>
  <c r="G521" i="1" s="1"/>
  <c r="J520" i="1"/>
  <c r="D521" i="1" l="1"/>
  <c r="H521" i="1"/>
  <c r="F521" i="1"/>
  <c r="A521" i="1" l="1"/>
  <c r="B521" i="1"/>
  <c r="E522" i="1"/>
  <c r="G522" i="1" s="1"/>
  <c r="J521" i="1"/>
  <c r="H522" i="1" l="1"/>
  <c r="D522" i="1"/>
  <c r="F522" i="1"/>
  <c r="A522" i="1" l="1"/>
  <c r="B522" i="1"/>
  <c r="J522" i="1"/>
  <c r="E523" i="1"/>
  <c r="G523" i="1" s="1"/>
  <c r="D523" i="1" l="1"/>
  <c r="F523" i="1"/>
  <c r="H523" i="1"/>
  <c r="E524" i="1" l="1"/>
  <c r="G524" i="1" s="1"/>
  <c r="J523" i="1"/>
  <c r="A523" i="1"/>
  <c r="B523" i="1"/>
  <c r="F524" i="1" l="1"/>
  <c r="D524" i="1"/>
  <c r="H524" i="1"/>
  <c r="A524" i="1" l="1"/>
  <c r="B524" i="1"/>
  <c r="E525" i="1"/>
  <c r="G525" i="1" s="1"/>
  <c r="J524" i="1"/>
  <c r="F525" i="1" l="1"/>
  <c r="D525" i="1"/>
  <c r="H525" i="1"/>
  <c r="A525" i="1" l="1"/>
  <c r="B525" i="1"/>
  <c r="E526" i="1"/>
  <c r="G526" i="1" s="1"/>
  <c r="J525" i="1"/>
  <c r="D526" i="1" l="1"/>
  <c r="F526" i="1"/>
  <c r="H526" i="1"/>
  <c r="E527" i="1" l="1"/>
  <c r="G527" i="1" s="1"/>
  <c r="J526" i="1"/>
  <c r="A526" i="1"/>
  <c r="B526" i="1"/>
  <c r="F527" i="1" l="1"/>
  <c r="D527" i="1"/>
  <c r="H527" i="1"/>
  <c r="E528" i="1" l="1"/>
  <c r="G528" i="1" s="1"/>
  <c r="J527" i="1"/>
  <c r="A527" i="1"/>
  <c r="B527" i="1"/>
  <c r="H528" i="1" l="1"/>
  <c r="F528" i="1"/>
  <c r="D528" i="1"/>
  <c r="E529" i="1" l="1"/>
  <c r="G529" i="1" s="1"/>
  <c r="J528" i="1"/>
  <c r="A528" i="1"/>
  <c r="B528" i="1"/>
  <c r="F529" i="1" l="1"/>
  <c r="H529" i="1"/>
  <c r="D529" i="1"/>
  <c r="E530" i="1" l="1"/>
  <c r="G530" i="1" s="1"/>
  <c r="J529" i="1"/>
  <c r="B529" i="1"/>
  <c r="A529" i="1"/>
  <c r="H530" i="1" l="1"/>
  <c r="F530" i="1"/>
  <c r="D530" i="1"/>
  <c r="E531" i="1" l="1"/>
  <c r="G531" i="1" s="1"/>
  <c r="J530" i="1"/>
  <c r="A530" i="1"/>
  <c r="B530" i="1"/>
  <c r="H531" i="1" l="1"/>
  <c r="D531" i="1"/>
  <c r="F531" i="1"/>
  <c r="E532" i="1" l="1"/>
  <c r="G532" i="1" s="1"/>
  <c r="J531" i="1"/>
  <c r="B531" i="1"/>
  <c r="A531" i="1"/>
  <c r="F532" i="1" l="1"/>
  <c r="D532" i="1"/>
  <c r="H532" i="1"/>
  <c r="A532" i="1" l="1"/>
  <c r="B532" i="1"/>
  <c r="E533" i="1"/>
  <c r="G533" i="1" s="1"/>
  <c r="J532" i="1"/>
  <c r="H533" i="1" l="1"/>
  <c r="D533" i="1"/>
  <c r="F533" i="1"/>
  <c r="A533" i="1" l="1"/>
  <c r="B533" i="1"/>
  <c r="E534" i="1"/>
  <c r="G534" i="1" s="1"/>
  <c r="J533" i="1"/>
  <c r="F534" i="1" l="1"/>
  <c r="D534" i="1"/>
  <c r="H534" i="1"/>
  <c r="B534" i="1" l="1"/>
  <c r="A534" i="1"/>
  <c r="J534" i="1"/>
  <c r="E535" i="1"/>
  <c r="G535" i="1" s="1"/>
  <c r="H535" i="1" l="1"/>
  <c r="F535" i="1"/>
  <c r="D535" i="1"/>
  <c r="A535" i="1" l="1"/>
  <c r="B535" i="1"/>
  <c r="E536" i="1"/>
  <c r="G536" i="1" s="1"/>
  <c r="J535" i="1"/>
  <c r="F536" i="1" l="1"/>
  <c r="H536" i="1"/>
  <c r="D536" i="1"/>
  <c r="E537" i="1" l="1"/>
  <c r="G537" i="1" s="1"/>
  <c r="J536" i="1"/>
  <c r="B536" i="1"/>
  <c r="A536" i="1"/>
  <c r="F537" i="1" l="1"/>
  <c r="D537" i="1"/>
  <c r="H537" i="1"/>
  <c r="A537" i="1" l="1"/>
  <c r="B537" i="1"/>
  <c r="E538" i="1"/>
  <c r="G538" i="1" s="1"/>
  <c r="J537" i="1"/>
  <c r="D538" i="1" l="1"/>
  <c r="F538" i="1"/>
  <c r="H538" i="1"/>
  <c r="J538" i="1" l="1"/>
  <c r="E539" i="1"/>
  <c r="G539" i="1" s="1"/>
  <c r="A538" i="1"/>
  <c r="B538" i="1"/>
  <c r="F539" i="1" l="1"/>
  <c r="D539" i="1"/>
  <c r="H539" i="1"/>
  <c r="A539" i="1" l="1"/>
  <c r="B539" i="1"/>
  <c r="E540" i="1"/>
  <c r="G540" i="1" s="1"/>
  <c r="J539" i="1"/>
  <c r="H540" i="1" l="1"/>
  <c r="D540" i="1"/>
  <c r="F540" i="1"/>
  <c r="B540" i="1" l="1"/>
  <c r="A540" i="1"/>
  <c r="J540" i="1"/>
  <c r="E541" i="1"/>
  <c r="G541" i="1" s="1"/>
  <c r="D541" i="1" l="1"/>
  <c r="H541" i="1"/>
  <c r="F541" i="1"/>
  <c r="E542" i="1" l="1"/>
  <c r="G542" i="1" s="1"/>
  <c r="J541" i="1"/>
  <c r="B541" i="1"/>
  <c r="A541" i="1"/>
  <c r="D542" i="1" l="1"/>
  <c r="F542" i="1"/>
  <c r="H542" i="1"/>
  <c r="B542" i="1" l="1"/>
  <c r="A542" i="1"/>
  <c r="E543" i="1"/>
  <c r="G543" i="1" s="1"/>
  <c r="J542" i="1"/>
  <c r="H543" i="1" l="1"/>
  <c r="D543" i="1"/>
  <c r="F543" i="1"/>
  <c r="J543" i="1" l="1"/>
  <c r="E544" i="1"/>
  <c r="G544" i="1" s="1"/>
  <c r="B543" i="1"/>
  <c r="A543" i="1"/>
  <c r="D544" i="1" l="1"/>
  <c r="H544" i="1"/>
  <c r="F544" i="1"/>
  <c r="J544" i="1" l="1"/>
  <c r="E545" i="1"/>
  <c r="G545" i="1" s="1"/>
  <c r="B544" i="1"/>
  <c r="A544" i="1"/>
  <c r="D545" i="1" l="1"/>
  <c r="H545" i="1"/>
  <c r="F545" i="1"/>
  <c r="E546" i="1" l="1"/>
  <c r="G546" i="1" s="1"/>
  <c r="J545" i="1"/>
  <c r="A545" i="1"/>
  <c r="B545" i="1"/>
  <c r="D546" i="1" l="1"/>
  <c r="H546" i="1"/>
  <c r="F546" i="1"/>
  <c r="B546" i="1" l="1"/>
  <c r="A546" i="1"/>
  <c r="E547" i="1"/>
  <c r="G547" i="1" s="1"/>
  <c r="J546" i="1"/>
  <c r="D547" i="1" l="1"/>
  <c r="F547" i="1"/>
  <c r="H547" i="1"/>
  <c r="A547" i="1" l="1"/>
  <c r="B547" i="1"/>
  <c r="E548" i="1"/>
  <c r="G548" i="1" s="1"/>
  <c r="J547" i="1"/>
  <c r="H548" i="1" l="1"/>
  <c r="F548" i="1"/>
  <c r="D548" i="1"/>
  <c r="B548" i="1" l="1"/>
  <c r="A548" i="1"/>
  <c r="J548" i="1"/>
  <c r="E549" i="1"/>
  <c r="G549" i="1" s="1"/>
  <c r="H549" i="1" l="1"/>
  <c r="D549" i="1"/>
  <c r="F549" i="1"/>
  <c r="B549" i="1" l="1"/>
  <c r="A549" i="1"/>
  <c r="E550" i="1"/>
  <c r="G550" i="1" s="1"/>
  <c r="J549" i="1"/>
  <c r="H550" i="1" l="1"/>
  <c r="F550" i="1"/>
  <c r="D550" i="1"/>
  <c r="A550" i="1" l="1"/>
  <c r="B550" i="1"/>
  <c r="E551" i="1"/>
  <c r="G551" i="1" s="1"/>
  <c r="J550" i="1"/>
  <c r="F551" i="1" l="1"/>
  <c r="D551" i="1"/>
  <c r="H551" i="1"/>
  <c r="B551" i="1" l="1"/>
  <c r="A551" i="1"/>
  <c r="E552" i="1"/>
  <c r="G552" i="1" s="1"/>
  <c r="J551" i="1"/>
  <c r="D552" i="1" l="1"/>
  <c r="F552" i="1"/>
  <c r="H552" i="1"/>
  <c r="E553" i="1" l="1"/>
  <c r="G553" i="1" s="1"/>
  <c r="J552" i="1"/>
  <c r="A552" i="1"/>
  <c r="B552" i="1"/>
  <c r="F553" i="1" l="1"/>
  <c r="D553" i="1"/>
  <c r="H553" i="1"/>
  <c r="B553" i="1" l="1"/>
  <c r="A553" i="1"/>
  <c r="E554" i="1"/>
  <c r="G554" i="1" s="1"/>
  <c r="J553" i="1"/>
  <c r="D554" i="1" l="1"/>
  <c r="H554" i="1"/>
  <c r="F554" i="1"/>
  <c r="E555" i="1" l="1"/>
  <c r="G555" i="1" s="1"/>
  <c r="J554" i="1"/>
  <c r="A554" i="1"/>
  <c r="B554" i="1"/>
  <c r="D555" i="1" l="1"/>
  <c r="H555" i="1"/>
  <c r="F555" i="1"/>
  <c r="A555" i="1" l="1"/>
  <c r="B555" i="1"/>
  <c r="E556" i="1"/>
  <c r="G556" i="1" s="1"/>
  <c r="J555" i="1"/>
  <c r="F556" i="1" l="1"/>
  <c r="D556" i="1"/>
  <c r="H556" i="1"/>
  <c r="A556" i="1" l="1"/>
  <c r="B556" i="1"/>
  <c r="E557" i="1"/>
  <c r="G557" i="1" s="1"/>
  <c r="J556" i="1"/>
  <c r="F557" i="1" l="1"/>
  <c r="D557" i="1"/>
  <c r="H557" i="1"/>
  <c r="B557" i="1" l="1"/>
  <c r="A557" i="1"/>
  <c r="E558" i="1"/>
  <c r="G558" i="1" s="1"/>
  <c r="J557" i="1"/>
  <c r="D558" i="1" l="1"/>
  <c r="H558" i="1"/>
  <c r="F558" i="1"/>
  <c r="E559" i="1" l="1"/>
  <c r="G559" i="1" s="1"/>
  <c r="J558" i="1"/>
  <c r="A558" i="1"/>
  <c r="B558" i="1"/>
  <c r="F559" i="1" l="1"/>
  <c r="H559" i="1"/>
  <c r="D559" i="1"/>
  <c r="E560" i="1" l="1"/>
  <c r="G560" i="1" s="1"/>
  <c r="J559" i="1"/>
  <c r="A559" i="1"/>
  <c r="B559" i="1"/>
  <c r="H560" i="1" l="1"/>
  <c r="F560" i="1"/>
  <c r="D560" i="1"/>
  <c r="B560" i="1" l="1"/>
  <c r="A560" i="1"/>
  <c r="E561" i="1"/>
  <c r="G561" i="1" s="1"/>
  <c r="J560" i="1"/>
  <c r="D561" i="1" l="1"/>
  <c r="H561" i="1"/>
  <c r="F561" i="1"/>
  <c r="E562" i="1" l="1"/>
  <c r="G562" i="1" s="1"/>
  <c r="J561" i="1"/>
  <c r="A561" i="1"/>
  <c r="B561" i="1"/>
  <c r="H562" i="1" l="1"/>
  <c r="D562" i="1"/>
  <c r="F562" i="1"/>
  <c r="B562" i="1" l="1"/>
  <c r="A562" i="1"/>
  <c r="E563" i="1"/>
  <c r="G563" i="1" s="1"/>
  <c r="J562" i="1"/>
  <c r="D563" i="1" l="1"/>
  <c r="H563" i="1"/>
  <c r="F563" i="1"/>
  <c r="E564" i="1" l="1"/>
  <c r="G564" i="1" s="1"/>
  <c r="J563" i="1"/>
  <c r="B563" i="1"/>
  <c r="A563" i="1"/>
  <c r="D564" i="1" l="1"/>
  <c r="H564" i="1"/>
  <c r="F564" i="1"/>
  <c r="E565" i="1" l="1"/>
  <c r="G565" i="1" s="1"/>
  <c r="J564" i="1"/>
  <c r="A564" i="1"/>
  <c r="B564" i="1"/>
  <c r="D565" i="1" l="1"/>
  <c r="H565" i="1"/>
  <c r="F565" i="1"/>
  <c r="E566" i="1" l="1"/>
  <c r="G566" i="1" s="1"/>
  <c r="J565" i="1"/>
  <c r="A565" i="1"/>
  <c r="B565" i="1"/>
  <c r="F566" i="1" l="1"/>
  <c r="H566" i="1"/>
  <c r="D566" i="1"/>
  <c r="E567" i="1" l="1"/>
  <c r="G567" i="1" s="1"/>
  <c r="J566" i="1"/>
  <c r="A566" i="1"/>
  <c r="B566" i="1"/>
  <c r="F567" i="1" l="1"/>
  <c r="H567" i="1"/>
  <c r="D567" i="1"/>
  <c r="J567" i="1" l="1"/>
  <c r="E568" i="1"/>
  <c r="G568" i="1" s="1"/>
  <c r="A567" i="1"/>
  <c r="B567" i="1"/>
  <c r="H568" i="1" l="1"/>
  <c r="D568" i="1"/>
  <c r="F568" i="1"/>
  <c r="E569" i="1" l="1"/>
  <c r="G569" i="1" s="1"/>
  <c r="J568" i="1"/>
  <c r="B568" i="1"/>
  <c r="A568" i="1"/>
  <c r="D569" i="1" l="1"/>
  <c r="H569" i="1"/>
  <c r="F569" i="1"/>
  <c r="E570" i="1" l="1"/>
  <c r="G570" i="1" s="1"/>
  <c r="J569" i="1"/>
  <c r="B569" i="1"/>
  <c r="A569" i="1"/>
  <c r="D570" i="1" l="1"/>
  <c r="H570" i="1"/>
  <c r="F570" i="1"/>
  <c r="E571" i="1" l="1"/>
  <c r="G571" i="1" s="1"/>
  <c r="J570" i="1"/>
  <c r="B570" i="1"/>
  <c r="A570" i="1"/>
  <c r="F571" i="1" l="1"/>
  <c r="H571" i="1"/>
  <c r="D571" i="1"/>
  <c r="E572" i="1" l="1"/>
  <c r="G572" i="1" s="1"/>
  <c r="J571" i="1"/>
  <c r="B571" i="1"/>
  <c r="A571" i="1"/>
  <c r="D572" i="1" l="1"/>
  <c r="H572" i="1"/>
  <c r="F572" i="1"/>
  <c r="E573" i="1" l="1"/>
  <c r="G573" i="1" s="1"/>
  <c r="J572" i="1"/>
  <c r="B572" i="1"/>
  <c r="A572" i="1"/>
  <c r="F573" i="1" l="1"/>
  <c r="D573" i="1"/>
  <c r="H573" i="1"/>
  <c r="E574" i="1" l="1"/>
  <c r="G574" i="1" s="1"/>
  <c r="J573" i="1"/>
  <c r="B573" i="1"/>
  <c r="A573" i="1"/>
  <c r="D574" i="1" l="1"/>
  <c r="H574" i="1"/>
  <c r="F574" i="1"/>
  <c r="E575" i="1" l="1"/>
  <c r="G575" i="1" s="1"/>
  <c r="J574" i="1"/>
  <c r="A574" i="1"/>
  <c r="B574" i="1"/>
  <c r="F575" i="1" l="1"/>
  <c r="D575" i="1"/>
  <c r="H575" i="1"/>
  <c r="E576" i="1" l="1"/>
  <c r="G576" i="1" s="1"/>
  <c r="J575" i="1"/>
  <c r="A575" i="1"/>
  <c r="B575" i="1"/>
  <c r="D576" i="1" l="1"/>
  <c r="H576" i="1"/>
  <c r="F576" i="1"/>
  <c r="E577" i="1" l="1"/>
  <c r="G577" i="1" s="1"/>
  <c r="J576" i="1"/>
  <c r="A576" i="1"/>
  <c r="B576" i="1"/>
  <c r="H577" i="1" l="1"/>
  <c r="D577" i="1"/>
  <c r="F577" i="1"/>
  <c r="E578" i="1" l="1"/>
  <c r="G578" i="1" s="1"/>
  <c r="J577" i="1"/>
  <c r="A577" i="1"/>
  <c r="B577" i="1"/>
  <c r="D578" i="1" l="1"/>
  <c r="H578" i="1"/>
  <c r="F578" i="1"/>
  <c r="E579" i="1" l="1"/>
  <c r="G579" i="1" s="1"/>
  <c r="J578" i="1"/>
  <c r="B578" i="1"/>
  <c r="A578" i="1"/>
  <c r="D579" i="1" l="1"/>
  <c r="H579" i="1"/>
  <c r="F579" i="1"/>
  <c r="J579" i="1" l="1"/>
  <c r="E580" i="1"/>
  <c r="G580" i="1" s="1"/>
  <c r="A579" i="1"/>
  <c r="B579" i="1"/>
  <c r="D580" i="1" l="1"/>
  <c r="H580" i="1"/>
  <c r="F580" i="1"/>
  <c r="J580" i="1" l="1"/>
  <c r="E581" i="1"/>
  <c r="G581" i="1" s="1"/>
  <c r="B580" i="1"/>
  <c r="A580" i="1"/>
  <c r="H581" i="1" l="1"/>
  <c r="D581" i="1"/>
  <c r="F581" i="1"/>
  <c r="B581" i="1" l="1"/>
  <c r="A581" i="1"/>
  <c r="E582" i="1"/>
  <c r="G582" i="1" s="1"/>
  <c r="J581" i="1"/>
  <c r="H582" i="1" l="1"/>
  <c r="D582" i="1"/>
  <c r="F582" i="1"/>
  <c r="B582" i="1" l="1"/>
  <c r="A582" i="1"/>
  <c r="E583" i="1"/>
  <c r="G583" i="1" s="1"/>
  <c r="J582" i="1"/>
  <c r="F583" i="1" l="1"/>
  <c r="H583" i="1"/>
  <c r="D583" i="1"/>
  <c r="E584" i="1" l="1"/>
  <c r="G584" i="1" s="1"/>
  <c r="J583" i="1"/>
  <c r="B583" i="1"/>
  <c r="A583" i="1"/>
  <c r="F584" i="1" l="1"/>
  <c r="D584" i="1"/>
  <c r="H584" i="1"/>
  <c r="A584" i="1" l="1"/>
  <c r="B584" i="1"/>
  <c r="J584" i="1"/>
  <c r="E585" i="1"/>
  <c r="G585" i="1" s="1"/>
  <c r="H585" i="1" l="1"/>
  <c r="F585" i="1"/>
  <c r="D585" i="1"/>
  <c r="B585" i="1" l="1"/>
  <c r="A585" i="1"/>
  <c r="E586" i="1"/>
  <c r="G586" i="1" s="1"/>
  <c r="J585" i="1"/>
  <c r="D586" i="1" l="1"/>
  <c r="H586" i="1"/>
  <c r="F586" i="1"/>
  <c r="J586" i="1" l="1"/>
  <c r="E587" i="1"/>
  <c r="G587" i="1" s="1"/>
  <c r="B586" i="1"/>
  <c r="A586" i="1"/>
  <c r="F587" i="1" l="1"/>
  <c r="D587" i="1"/>
  <c r="H587" i="1"/>
  <c r="E588" i="1" l="1"/>
  <c r="G588" i="1" s="1"/>
  <c r="J587" i="1"/>
  <c r="B587" i="1"/>
  <c r="A587" i="1"/>
  <c r="D588" i="1" l="1"/>
  <c r="H588" i="1"/>
  <c r="F588" i="1"/>
  <c r="A588" i="1" l="1"/>
  <c r="B588" i="1"/>
  <c r="E589" i="1"/>
  <c r="G589" i="1" s="1"/>
  <c r="J588" i="1"/>
  <c r="F589" i="1" l="1"/>
  <c r="D589" i="1"/>
  <c r="H589" i="1"/>
  <c r="A589" i="1" l="1"/>
  <c r="B589" i="1"/>
  <c r="E590" i="1"/>
  <c r="G590" i="1" s="1"/>
  <c r="J589" i="1"/>
  <c r="D590" i="1" l="1"/>
  <c r="H590" i="1"/>
  <c r="F590" i="1"/>
  <c r="A590" i="1" l="1"/>
  <c r="B590" i="1"/>
  <c r="E591" i="1"/>
  <c r="G591" i="1" s="1"/>
  <c r="J590" i="1"/>
  <c r="D591" i="1" l="1"/>
  <c r="H591" i="1"/>
  <c r="F591" i="1"/>
  <c r="A591" i="1" l="1"/>
  <c r="B591" i="1"/>
  <c r="E592" i="1"/>
  <c r="G592" i="1" s="1"/>
  <c r="J591" i="1"/>
  <c r="H592" i="1" l="1"/>
  <c r="F592" i="1"/>
  <c r="D592" i="1"/>
  <c r="B592" i="1" l="1"/>
  <c r="A592" i="1"/>
  <c r="E593" i="1"/>
  <c r="G593" i="1" s="1"/>
  <c r="J592" i="1"/>
  <c r="D593" i="1" l="1"/>
  <c r="F593" i="1"/>
  <c r="H593" i="1"/>
  <c r="E594" i="1" l="1"/>
  <c r="G594" i="1" s="1"/>
  <c r="J593" i="1"/>
  <c r="A593" i="1"/>
  <c r="B593" i="1"/>
  <c r="H594" i="1" l="1"/>
  <c r="F594" i="1"/>
  <c r="D594" i="1"/>
  <c r="A594" i="1" l="1"/>
  <c r="B594" i="1"/>
  <c r="E595" i="1"/>
  <c r="G595" i="1" s="1"/>
  <c r="J594" i="1"/>
  <c r="D595" i="1" l="1"/>
  <c r="H595" i="1"/>
  <c r="F595" i="1"/>
  <c r="B595" i="1" l="1"/>
  <c r="A595" i="1"/>
  <c r="E596" i="1"/>
  <c r="G596" i="1" s="1"/>
  <c r="J595" i="1"/>
  <c r="D596" i="1" l="1"/>
  <c r="H596" i="1"/>
  <c r="F596" i="1"/>
  <c r="B596" i="1" l="1"/>
  <c r="A596" i="1"/>
  <c r="E597" i="1"/>
  <c r="G597" i="1" s="1"/>
  <c r="J596" i="1"/>
  <c r="F597" i="1" l="1"/>
  <c r="D597" i="1"/>
  <c r="H597" i="1"/>
  <c r="A597" i="1" l="1"/>
  <c r="B597" i="1"/>
  <c r="E598" i="1"/>
  <c r="G598" i="1" s="1"/>
  <c r="J597" i="1"/>
  <c r="F598" i="1" l="1"/>
  <c r="D598" i="1"/>
  <c r="H598" i="1"/>
  <c r="E599" i="1" l="1"/>
  <c r="G599" i="1" s="1"/>
  <c r="J598" i="1"/>
  <c r="B598" i="1"/>
  <c r="A598" i="1"/>
  <c r="D599" i="1" l="1"/>
  <c r="H599" i="1"/>
  <c r="F599" i="1"/>
  <c r="J599" i="1" l="1"/>
  <c r="E600" i="1"/>
  <c r="G600" i="1" s="1"/>
  <c r="A599" i="1"/>
  <c r="B599" i="1"/>
  <c r="H600" i="1" l="1"/>
  <c r="D600" i="1"/>
  <c r="F600" i="1"/>
  <c r="J600" i="1" l="1"/>
  <c r="E601" i="1"/>
  <c r="G601" i="1" s="1"/>
  <c r="B600" i="1"/>
  <c r="A600" i="1"/>
  <c r="D601" i="1" l="1"/>
  <c r="F601" i="1"/>
  <c r="H601" i="1"/>
  <c r="E602" i="1" l="1"/>
  <c r="G602" i="1" s="1"/>
  <c r="J601" i="1"/>
  <c r="A601" i="1"/>
  <c r="B601" i="1"/>
  <c r="H602" i="1" l="1"/>
  <c r="D602" i="1"/>
  <c r="F602" i="1"/>
  <c r="A602" i="1" l="1"/>
  <c r="B602" i="1"/>
  <c r="E603" i="1"/>
  <c r="G603" i="1" s="1"/>
  <c r="J602" i="1"/>
  <c r="D603" i="1" l="1"/>
  <c r="H603" i="1"/>
  <c r="F603" i="1"/>
  <c r="B603" i="1" l="1"/>
  <c r="A603" i="1"/>
  <c r="E604" i="1"/>
  <c r="G604" i="1" s="1"/>
  <c r="J603" i="1"/>
  <c r="D604" i="1" l="1"/>
  <c r="H604" i="1"/>
  <c r="F604" i="1"/>
  <c r="E605" i="1" l="1"/>
  <c r="G605" i="1" s="1"/>
  <c r="J604" i="1"/>
  <c r="A604" i="1"/>
  <c r="B604" i="1"/>
  <c r="D605" i="1" l="1"/>
  <c r="H605" i="1"/>
  <c r="F605" i="1"/>
  <c r="B605" i="1" l="1"/>
  <c r="A605" i="1"/>
  <c r="E606" i="1"/>
  <c r="G606" i="1" s="1"/>
  <c r="J605" i="1"/>
  <c r="F606" i="1" l="1"/>
  <c r="H606" i="1"/>
  <c r="D606" i="1"/>
  <c r="A606" i="1" l="1"/>
  <c r="B606" i="1"/>
  <c r="E607" i="1"/>
  <c r="G607" i="1" s="1"/>
  <c r="J606" i="1"/>
  <c r="H607" i="1" l="1"/>
  <c r="O7" i="1" s="1"/>
  <c r="D5" i="1" s="1"/>
  <c r="F607" i="1"/>
  <c r="D607" i="1"/>
  <c r="B607" i="1" l="1"/>
  <c r="N12" i="1" s="1"/>
  <c r="A607" i="1"/>
  <c r="J607" i="1"/>
  <c r="N10" i="1"/>
  <c r="N11" i="1"/>
  <c r="O11" i="1" s="1"/>
  <c r="N13" i="1"/>
  <c r="N9" i="1"/>
  <c r="O9" i="1" s="1"/>
  <c r="O12" i="1" l="1"/>
  <c r="O13" i="1"/>
  <c r="L14" i="1" s="1"/>
  <c r="K15" i="1" s="1"/>
  <c r="O14" i="1" s="1"/>
  <c r="M11" i="1"/>
  <c r="M13" i="1"/>
  <c r="M10" i="1"/>
  <c r="M9" i="1"/>
  <c r="M12" i="1"/>
  <c r="O10" i="1"/>
  <c r="N14" i="1" l="1"/>
  <c r="M14" i="1"/>
  <c r="L15" i="1"/>
  <c r="K16" i="1" s="1"/>
  <c r="O15" i="1" s="1"/>
  <c r="M15" i="1"/>
  <c r="N15" i="1"/>
  <c r="L16" i="1" l="1"/>
  <c r="K17" i="1" s="1"/>
  <c r="O16" i="1" s="1"/>
  <c r="N16" i="1"/>
  <c r="M16" i="1"/>
  <c r="L17" i="1" l="1"/>
  <c r="K18" i="1" s="1"/>
  <c r="O17" i="1" s="1"/>
  <c r="M17" i="1"/>
  <c r="N17" i="1"/>
  <c r="L18" i="1" l="1"/>
  <c r="K19" i="1" s="1"/>
  <c r="O18" i="1" s="1"/>
  <c r="M18" i="1"/>
  <c r="N18" i="1"/>
  <c r="L19" i="1" l="1"/>
  <c r="K20" i="1" s="1"/>
  <c r="O19" i="1" s="1"/>
  <c r="N19" i="1"/>
  <c r="M19" i="1"/>
  <c r="L20" i="1" l="1"/>
  <c r="K21" i="1" s="1"/>
  <c r="O20" i="1" s="1"/>
  <c r="M20" i="1"/>
  <c r="N20" i="1"/>
  <c r="L21" i="1" l="1"/>
  <c r="K22" i="1" s="1"/>
  <c r="O21" i="1" s="1"/>
  <c r="N21" i="1"/>
  <c r="M21" i="1"/>
  <c r="L22" i="1" l="1"/>
  <c r="K23" i="1" s="1"/>
  <c r="O22" i="1" s="1"/>
  <c r="M22" i="1"/>
  <c r="N22" i="1"/>
  <c r="O23" i="1" l="1"/>
  <c r="M23" i="1"/>
  <c r="L23" i="1"/>
  <c r="K24" i="1" s="1"/>
  <c r="N23" i="1"/>
  <c r="O24" i="1" l="1"/>
  <c r="N24" i="1"/>
  <c r="L24" i="1"/>
  <c r="K25" i="1" s="1"/>
  <c r="M24" i="1"/>
  <c r="N25" i="1" l="1"/>
  <c r="M25" i="1"/>
  <c r="O25" i="1"/>
  <c r="L25" i="1"/>
  <c r="K26" i="1" s="1"/>
  <c r="N26" i="1" l="1"/>
  <c r="O26" i="1"/>
  <c r="M26" i="1"/>
  <c r="L26" i="1"/>
  <c r="K27" i="1" s="1"/>
  <c r="M27" i="1" l="1"/>
  <c r="O27" i="1"/>
  <c r="N27" i="1"/>
  <c r="L27" i="1"/>
  <c r="K28" i="1" s="1"/>
  <c r="M28" i="1" l="1"/>
  <c r="O28" i="1"/>
  <c r="L28" i="1"/>
  <c r="K29" i="1" s="1"/>
  <c r="N28" i="1"/>
  <c r="L29" i="1" l="1"/>
  <c r="K30" i="1" s="1"/>
  <c r="M29" i="1"/>
  <c r="O29" i="1"/>
  <c r="N29" i="1"/>
  <c r="N30" i="1" l="1"/>
  <c r="L30" i="1"/>
  <c r="K31" i="1" s="1"/>
  <c r="M30" i="1"/>
  <c r="O30" i="1"/>
  <c r="N31" i="1" l="1"/>
  <c r="L31" i="1"/>
  <c r="K32" i="1" s="1"/>
  <c r="M31" i="1"/>
  <c r="O31" i="1"/>
  <c r="N32" i="1" l="1"/>
  <c r="M32" i="1"/>
  <c r="L32" i="1"/>
  <c r="K33" i="1" s="1"/>
  <c r="O32" i="1"/>
  <c r="N33" i="1" l="1"/>
  <c r="O33" i="1"/>
  <c r="M33" i="1"/>
  <c r="L33" i="1"/>
  <c r="K34" i="1" s="1"/>
  <c r="N34" i="1" l="1"/>
  <c r="O34" i="1"/>
  <c r="L34" i="1"/>
  <c r="K35" i="1" s="1"/>
  <c r="M34" i="1"/>
  <c r="O35" i="1" l="1"/>
  <c r="N35" i="1"/>
  <c r="M35" i="1"/>
  <c r="L35" i="1"/>
  <c r="K36" i="1" s="1"/>
  <c r="N36" i="1" l="1"/>
  <c r="O36" i="1"/>
  <c r="L36" i="1"/>
  <c r="K37" i="1" s="1"/>
  <c r="M36" i="1"/>
  <c r="N37" i="1" l="1"/>
  <c r="M37" i="1"/>
  <c r="L37" i="1"/>
  <c r="K38" i="1" s="1"/>
  <c r="O37" i="1"/>
  <c r="M38" i="1" l="1"/>
  <c r="O38" i="1"/>
  <c r="L38" i="1"/>
  <c r="K39" i="1" s="1"/>
  <c r="N38" i="1"/>
  <c r="M39" i="1" l="1"/>
  <c r="L39" i="1"/>
  <c r="K40" i="1" s="1"/>
  <c r="O39" i="1"/>
  <c r="N39" i="1"/>
  <c r="N40" i="1" l="1"/>
  <c r="M40" i="1"/>
  <c r="L40" i="1"/>
  <c r="K41" i="1" s="1"/>
  <c r="O40" i="1"/>
  <c r="M41" i="1" l="1"/>
  <c r="O41" i="1"/>
  <c r="L41" i="1"/>
  <c r="K42" i="1" s="1"/>
  <c r="N41" i="1"/>
  <c r="M42" i="1" l="1"/>
  <c r="N42" i="1"/>
  <c r="L42" i="1"/>
  <c r="K43" i="1" s="1"/>
  <c r="O42" i="1"/>
  <c r="N43" i="1" l="1"/>
  <c r="O43" i="1"/>
  <c r="L43" i="1"/>
  <c r="K44" i="1" s="1"/>
  <c r="M43" i="1"/>
  <c r="N44" i="1" l="1"/>
  <c r="M44" i="1"/>
  <c r="L44" i="1"/>
  <c r="K45" i="1" s="1"/>
  <c r="O44" i="1"/>
  <c r="M45" i="1" l="1"/>
  <c r="O45" i="1"/>
  <c r="L45" i="1"/>
  <c r="K46" i="1" s="1"/>
  <c r="N45" i="1"/>
  <c r="M46" i="1" l="1"/>
  <c r="N46" i="1"/>
  <c r="O46" i="1"/>
  <c r="L46" i="1"/>
  <c r="K47" i="1" s="1"/>
  <c r="M47" i="1" l="1"/>
  <c r="O47" i="1"/>
  <c r="L47" i="1"/>
  <c r="K48" i="1" s="1"/>
  <c r="N47" i="1"/>
  <c r="N48" i="1" l="1"/>
  <c r="M48" i="1"/>
  <c r="L48" i="1"/>
  <c r="K49" i="1" s="1"/>
  <c r="O48" i="1"/>
  <c r="M49" i="1" l="1"/>
  <c r="L49" i="1"/>
  <c r="K50" i="1" s="1"/>
  <c r="O49" i="1"/>
  <c r="N49" i="1"/>
  <c r="N50" i="1" l="1"/>
  <c r="O50" i="1"/>
  <c r="L50" i="1"/>
  <c r="K51" i="1" s="1"/>
  <c r="M50" i="1"/>
  <c r="M51" i="1" l="1"/>
  <c r="O51" i="1"/>
  <c r="N51" i="1"/>
  <c r="L51" i="1"/>
  <c r="K52" i="1" s="1"/>
  <c r="M52" i="1" l="1"/>
  <c r="L52" i="1"/>
  <c r="K53" i="1" s="1"/>
  <c r="O52" i="1"/>
  <c r="N52" i="1"/>
  <c r="M53" i="1" l="1"/>
  <c r="O53" i="1"/>
  <c r="N53" i="1"/>
  <c r="L53" i="1"/>
  <c r="K54" i="1" s="1"/>
  <c r="L54" i="1" l="1"/>
  <c r="K55" i="1" s="1"/>
  <c r="M54" i="1"/>
  <c r="O54" i="1"/>
  <c r="N54" i="1"/>
  <c r="M55" i="1" l="1"/>
  <c r="O55" i="1"/>
  <c r="L55" i="1"/>
  <c r="K56" i="1" s="1"/>
  <c r="N55" i="1"/>
  <c r="M56" i="1" l="1"/>
  <c r="L56" i="1"/>
  <c r="K57" i="1" s="1"/>
  <c r="N56" i="1"/>
  <c r="O56" i="1"/>
  <c r="N57" i="1" l="1"/>
  <c r="M57" i="1"/>
  <c r="O57" i="1"/>
  <c r="L57" i="1"/>
  <c r="K58" i="1" s="1"/>
  <c r="N58" i="1" l="1"/>
  <c r="L58" i="1"/>
  <c r="K59" i="1" s="1"/>
  <c r="O58" i="1"/>
  <c r="M58" i="1"/>
  <c r="M59" i="1" l="1"/>
  <c r="L59" i="1"/>
  <c r="O59" i="1"/>
  <c r="N59" i="1"/>
  <c r="L60" i="1" l="1"/>
  <c r="O60" i="1"/>
  <c r="N60" i="1"/>
  <c r="M60" i="1"/>
  <c r="N61" i="1" l="1"/>
  <c r="O61" i="1"/>
  <c r="M61" i="1"/>
  <c r="L61" i="1"/>
  <c r="O62" i="1" l="1"/>
  <c r="L62" i="1"/>
  <c r="M62" i="1"/>
  <c r="N62" i="1"/>
  <c r="L63" i="1" l="1"/>
  <c r="O63" i="1"/>
  <c r="M63" i="1"/>
  <c r="N63" i="1"/>
  <c r="M64" i="1" l="1"/>
  <c r="N64" i="1"/>
  <c r="O64" i="1"/>
  <c r="L64" i="1"/>
  <c r="M65" i="1" l="1"/>
  <c r="N65" i="1"/>
  <c r="L65" i="1"/>
  <c r="O65" i="1"/>
  <c r="L66" i="1" l="1"/>
  <c r="M66" i="1"/>
  <c r="O66" i="1"/>
  <c r="N66" i="1"/>
  <c r="N67" i="1" l="1"/>
  <c r="N7" i="1" s="1"/>
  <c r="L67" i="1"/>
  <c r="O67" i="1"/>
  <c r="M67" i="1"/>
  <c r="M7" i="1" s="1"/>
</calcChain>
</file>

<file path=xl/sharedStrings.xml><?xml version="1.0" encoding="utf-8"?>
<sst xmlns="http://schemas.openxmlformats.org/spreadsheetml/2006/main" count="30" uniqueCount="20">
  <si>
    <t>ROI</t>
  </si>
  <si>
    <t>Instalments</t>
  </si>
  <si>
    <t>Opening</t>
  </si>
  <si>
    <t>Interest</t>
  </si>
  <si>
    <t>EMI</t>
  </si>
  <si>
    <t>Closing</t>
  </si>
  <si>
    <t>Date</t>
  </si>
  <si>
    <t>Principal</t>
  </si>
  <si>
    <t>Total EMI</t>
  </si>
  <si>
    <t>Total Interest</t>
  </si>
  <si>
    <t>YES</t>
  </si>
  <si>
    <t>NO</t>
  </si>
  <si>
    <t>Last EMI Date</t>
  </si>
  <si>
    <t>EMI_INSTALMENT_NUMBER OF INSTALMENTS_ROI_PRINCIPAL_CALCULATOR ::::: By AJ ::::: caaniljain@live.in</t>
  </si>
  <si>
    <t>First Inst. Date</t>
  </si>
  <si>
    <t>Disbursed Date</t>
  </si>
  <si>
    <t>Financial Year</t>
  </si>
  <si>
    <t>Whether to include Interest accrued till 31st March in current year???</t>
  </si>
  <si>
    <t>ABOVE VALUES ARE JUST FOR CHECKING IF ANY ONE IN GREEN IS MISSING</t>
  </si>
  <si>
    <t>Workings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</si>
</sst>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₹&quot;\ #,##0.00;[Red]&quot;₹&quot;\ \-#,##0.00"/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16" applyBorder="0">
      <alignment horizontal="center"/>
      <protection hidden="1"/>
    </xf>
  </cellStyleXfs>
  <cellXfs count="69">
    <xf numFmtId="0" fontId="0" fillId="0" borderId="0" xfId="0"/>
    <xf numFmtId="0" fontId="0" fillId="0" borderId="0" xfId="0" applyBorder="1" applyProtection="1">
      <protection hidden="1"/>
    </xf>
    <xf numFmtId="0" fontId="0" fillId="0" borderId="1" xfId="0" applyBorder="1" applyProtection="1">
      <protection hidden="1"/>
    </xf>
    <xf numFmtId="14" fontId="0" fillId="2" borderId="1" xfId="0" applyNumberFormat="1" applyFill="1" applyBorder="1" applyAlignment="1" applyProtection="1">
      <alignment horizontal="center"/>
      <protection locked="0"/>
    </xf>
    <xf numFmtId="8" fontId="0" fillId="2" borderId="1" xfId="0" applyNumberFormat="1" applyFill="1" applyBorder="1" applyProtection="1"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8" fontId="0" fillId="2" borderId="1" xfId="0" applyNumberFormat="1" applyFill="1" applyBorder="1" applyAlignment="1" applyProtection="1">
      <alignment horizontal="center"/>
      <protection locked="0"/>
    </xf>
    <xf numFmtId="8" fontId="0" fillId="5" borderId="1" xfId="0" applyNumberFormat="1" applyFont="1" applyFill="1" applyBorder="1" applyProtection="1">
      <protection hidden="1"/>
    </xf>
    <xf numFmtId="10" fontId="0" fillId="5" borderId="1" xfId="2" applyNumberFormat="1" applyFont="1" applyFill="1" applyBorder="1" applyProtection="1">
      <protection hidden="1"/>
    </xf>
    <xf numFmtId="2" fontId="0" fillId="5" borderId="1" xfId="0" applyNumberFormat="1" applyFont="1" applyFill="1" applyBorder="1" applyProtection="1">
      <protection hidden="1"/>
    </xf>
    <xf numFmtId="0" fontId="0" fillId="0" borderId="1" xfId="0" applyFill="1" applyBorder="1" applyProtection="1">
      <protection hidden="1"/>
    </xf>
    <xf numFmtId="0" fontId="1" fillId="3" borderId="1" xfId="0" applyFont="1" applyFill="1" applyBorder="1" applyProtection="1">
      <protection hidden="1"/>
    </xf>
    <xf numFmtId="9" fontId="1" fillId="3" borderId="1" xfId="0" applyNumberFormat="1" applyFont="1" applyFill="1" applyBorder="1" applyProtection="1">
      <protection hidden="1"/>
    </xf>
    <xf numFmtId="8" fontId="0" fillId="0" borderId="1" xfId="0" applyNumberFormat="1" applyBorder="1" applyProtection="1">
      <protection hidden="1"/>
    </xf>
    <xf numFmtId="8" fontId="1" fillId="7" borderId="1" xfId="0" applyNumberFormat="1" applyFont="1" applyFill="1" applyBorder="1" applyAlignment="1" applyProtection="1">
      <alignment horizontal="center"/>
      <protection hidden="1"/>
    </xf>
    <xf numFmtId="8" fontId="1" fillId="7" borderId="1" xfId="0" applyNumberFormat="1" applyFont="1" applyFill="1" applyBorder="1" applyProtection="1">
      <protection hidden="1"/>
    </xf>
    <xf numFmtId="8" fontId="1" fillId="4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Font="1" applyFill="1" applyBorder="1" applyProtection="1">
      <protection hidden="1"/>
    </xf>
    <xf numFmtId="0" fontId="0" fillId="4" borderId="1" xfId="0" applyFill="1" applyBorder="1" applyProtection="1">
      <protection hidden="1"/>
    </xf>
    <xf numFmtId="8" fontId="0" fillId="4" borderId="1" xfId="0" applyNumberFormat="1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5" xfId="0" applyBorder="1" applyProtection="1">
      <protection hidden="1"/>
    </xf>
    <xf numFmtId="1" fontId="0" fillId="0" borderId="0" xfId="0" applyNumberFormat="1" applyBorder="1" applyProtection="1">
      <protection hidden="1"/>
    </xf>
    <xf numFmtId="14" fontId="0" fillId="0" borderId="1" xfId="0" applyNumberFormat="1" applyFill="1" applyBorder="1" applyAlignment="1" applyProtection="1">
      <protection locked="0"/>
    </xf>
    <xf numFmtId="0" fontId="0" fillId="0" borderId="6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0" borderId="6" xfId="0" applyFill="1" applyBorder="1" applyProtection="1">
      <protection hidden="1"/>
    </xf>
    <xf numFmtId="14" fontId="0" fillId="2" borderId="14" xfId="0" applyNumberFormat="1" applyFill="1" applyBorder="1" applyAlignment="1" applyProtection="1">
      <alignment horizontal="center"/>
      <protection locked="0"/>
    </xf>
    <xf numFmtId="8" fontId="0" fillId="5" borderId="15" xfId="0" applyNumberFormat="1" applyFont="1" applyFill="1" applyBorder="1" applyProtection="1">
      <protection hidden="1"/>
    </xf>
    <xf numFmtId="1" fontId="1" fillId="3" borderId="14" xfId="0" applyNumberFormat="1" applyFont="1" applyFill="1" applyBorder="1" applyProtection="1">
      <protection hidden="1"/>
    </xf>
    <xf numFmtId="8" fontId="1" fillId="7" borderId="15" xfId="0" applyNumberFormat="1" applyFont="1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14" fontId="0" fillId="0" borderId="14" xfId="0" applyNumberFormat="1" applyBorder="1" applyAlignment="1" applyProtection="1">
      <alignment horizontal="center"/>
      <protection hidden="1"/>
    </xf>
    <xf numFmtId="8" fontId="1" fillId="4" borderId="15" xfId="0" applyNumberFormat="1" applyFont="1" applyFill="1" applyBorder="1" applyAlignment="1" applyProtection="1">
      <alignment horizontal="center"/>
      <protection hidden="1"/>
    </xf>
    <xf numFmtId="8" fontId="0" fillId="4" borderId="15" xfId="0" applyNumberFormat="1" applyFill="1" applyBorder="1" applyProtection="1">
      <protection hidden="1"/>
    </xf>
    <xf numFmtId="0" fontId="0" fillId="0" borderId="15" xfId="0" applyBorder="1" applyProtection="1">
      <protection hidden="1"/>
    </xf>
    <xf numFmtId="14" fontId="0" fillId="0" borderId="18" xfId="0" applyNumberFormat="1" applyBorder="1" applyAlignment="1" applyProtection="1">
      <alignment horizontal="center"/>
      <protection hidden="1"/>
    </xf>
    <xf numFmtId="8" fontId="0" fillId="0" borderId="19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Protection="1">
      <protection hidden="1"/>
    </xf>
    <xf numFmtId="0" fontId="0" fillId="0" borderId="0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hidden="1"/>
    </xf>
    <xf numFmtId="0" fontId="1" fillId="3" borderId="12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1" fillId="5" borderId="12" xfId="0" applyFont="1" applyFill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/>
      <protection hidden="1"/>
    </xf>
    <xf numFmtId="1" fontId="3" fillId="0" borderId="24" xfId="0" applyNumberFormat="1" applyFont="1" applyFill="1" applyBorder="1" applyAlignment="1" applyProtection="1">
      <protection hidden="1"/>
    </xf>
    <xf numFmtId="0" fontId="4" fillId="0" borderId="24" xfId="0" applyFont="1" applyFill="1" applyBorder="1" applyAlignment="1" applyProtection="1">
      <alignment horizontal="center"/>
      <protection hidden="1"/>
    </xf>
    <xf numFmtId="1" fontId="0" fillId="0" borderId="24" xfId="0" applyNumberFormat="1" applyFont="1" applyFill="1" applyBorder="1" applyAlignment="1" applyProtection="1">
      <alignment horizontal="center"/>
      <protection hidden="1"/>
    </xf>
    <xf numFmtId="0" fontId="0" fillId="0" borderId="24" xfId="0" applyFill="1" applyBorder="1" applyProtection="1">
      <protection hidden="1"/>
    </xf>
    <xf numFmtId="0" fontId="0" fillId="0" borderId="24" xfId="0" applyFill="1" applyBorder="1" applyProtection="1">
      <protection locked="0"/>
    </xf>
    <xf numFmtId="8" fontId="0" fillId="0" borderId="24" xfId="0" applyNumberFormat="1" applyFill="1" applyBorder="1" applyProtection="1">
      <protection locked="0"/>
    </xf>
    <xf numFmtId="0" fontId="1" fillId="8" borderId="1" xfId="0" applyFont="1" applyFill="1" applyBorder="1" applyAlignment="1" applyProtection="1">
      <alignment horizontal="center"/>
      <protection hidden="1"/>
    </xf>
    <xf numFmtId="0" fontId="1" fillId="8" borderId="15" xfId="0" applyFont="1" applyFill="1" applyBorder="1" applyAlignment="1" applyProtection="1">
      <alignment horizontal="center"/>
      <protection hidden="1"/>
    </xf>
    <xf numFmtId="1" fontId="3" fillId="9" borderId="21" xfId="0" applyNumberFormat="1" applyFont="1" applyFill="1" applyBorder="1" applyAlignment="1" applyProtection="1">
      <alignment horizontal="center"/>
      <protection hidden="1"/>
    </xf>
    <xf numFmtId="1" fontId="3" fillId="9" borderId="22" xfId="0" applyNumberFormat="1" applyFont="1" applyFill="1" applyBorder="1" applyAlignment="1" applyProtection="1">
      <alignment horizontal="center"/>
      <protection hidden="1"/>
    </xf>
    <xf numFmtId="1" fontId="3" fillId="9" borderId="23" xfId="0" applyNumberFormat="1" applyFont="1" applyFill="1" applyBorder="1" applyAlignment="1" applyProtection="1">
      <alignment horizontal="center"/>
      <protection hidden="1"/>
    </xf>
    <xf numFmtId="14" fontId="0" fillId="6" borderId="14" xfId="0" applyNumberFormat="1" applyFill="1" applyBorder="1" applyAlignment="1" applyProtection="1">
      <alignment horizontal="left"/>
      <protection hidden="1"/>
    </xf>
    <xf numFmtId="14" fontId="0" fillId="6" borderId="1" xfId="0" applyNumberFormat="1" applyFill="1" applyBorder="1" applyAlignment="1" applyProtection="1">
      <alignment horizontal="left"/>
      <protection hidden="1"/>
    </xf>
    <xf numFmtId="43" fontId="5" fillId="0" borderId="16" xfId="1" applyFont="1" applyFill="1" applyBorder="1" applyAlignment="1" applyProtection="1">
      <alignment horizontal="center"/>
      <protection hidden="1"/>
    </xf>
    <xf numFmtId="43" fontId="5" fillId="0" borderId="7" xfId="1" applyFont="1" applyFill="1" applyBorder="1" applyAlignment="1" applyProtection="1">
      <alignment horizontal="center"/>
      <protection hidden="1"/>
    </xf>
    <xf numFmtId="43" fontId="5" fillId="0" borderId="17" xfId="1" applyFont="1" applyFill="1" applyBorder="1" applyAlignment="1" applyProtection="1">
      <alignment horizontal="center"/>
      <protection hidden="1"/>
    </xf>
  </cellXfs>
  <cellStyles count="4">
    <cellStyle name="Comma" xfId="1" builtinId="3"/>
    <cellStyle name="flashing" xf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21"/>
  <sheetViews>
    <sheetView tabSelected="1" topLeftCell="D1" workbookViewId="0">
      <pane ySplit="6" topLeftCell="A7" activePane="bottomLeft" state="frozen"/>
      <selection activeCell="D1" sqref="D1"/>
      <selection pane="bottomLeft" activeCell="J15" sqref="J15"/>
    </sheetView>
  </sheetViews>
  <sheetFormatPr defaultColWidth="0" defaultRowHeight="15" zeroHeight="1" x14ac:dyDescent="0.25"/>
  <cols>
    <col min="1" max="1" width="11.5703125" style="25" hidden="1" customWidth="1"/>
    <col min="2" max="2" width="9.7109375" style="1" hidden="1" customWidth="1"/>
    <col min="3" max="3" width="2.85546875" style="1" hidden="1" customWidth="1"/>
    <col min="4" max="4" width="14.5703125" style="26" bestFit="1" customWidth="1"/>
    <col min="5" max="5" width="17.5703125" style="1" customWidth="1"/>
    <col min="6" max="6" width="15.42578125" style="1" customWidth="1"/>
    <col min="7" max="7" width="18.42578125" style="1" customWidth="1"/>
    <col min="8" max="8" width="17.42578125" style="1" customWidth="1"/>
    <col min="9" max="9" width="13.85546875" style="1" hidden="1" customWidth="1"/>
    <col min="10" max="10" width="14.140625" style="1" customWidth="1"/>
    <col min="11" max="11" width="11.5703125" style="1" hidden="1" customWidth="1"/>
    <col min="12" max="13" width="14.85546875" style="1" customWidth="1"/>
    <col min="14" max="14" width="18.85546875" style="1" customWidth="1"/>
    <col min="15" max="15" width="18.140625" style="1" customWidth="1"/>
    <col min="16" max="16" width="17.7109375" style="47" customWidth="1"/>
    <col min="17" max="17" width="13.5703125" style="1" hidden="1" customWidth="1"/>
    <col min="18" max="19" width="9.140625" style="1" hidden="1" customWidth="1"/>
    <col min="20" max="20" width="8.42578125" style="1" hidden="1" customWidth="1"/>
    <col min="21" max="16384" width="9.140625" style="1" hidden="1"/>
  </cols>
  <sheetData>
    <row r="1" spans="1:17" s="22" customFormat="1" ht="19.5" thickBot="1" x14ac:dyDescent="0.35">
      <c r="A1" s="21"/>
      <c r="C1" s="32"/>
      <c r="D1" s="61" t="s">
        <v>13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3"/>
      <c r="P1" s="53"/>
      <c r="Q1" s="29"/>
    </row>
    <row r="2" spans="1:17" s="2" customFormat="1" x14ac:dyDescent="0.25">
      <c r="A2" s="23"/>
      <c r="C2" s="28"/>
      <c r="D2" s="48" t="s">
        <v>15</v>
      </c>
      <c r="E2" s="49" t="s">
        <v>7</v>
      </c>
      <c r="F2" s="49" t="s">
        <v>0</v>
      </c>
      <c r="G2" s="49" t="s">
        <v>1</v>
      </c>
      <c r="H2" s="49" t="s">
        <v>4</v>
      </c>
      <c r="I2" s="50"/>
      <c r="J2" s="49" t="s">
        <v>14</v>
      </c>
      <c r="K2" s="50"/>
      <c r="L2" s="51" t="s">
        <v>7</v>
      </c>
      <c r="M2" s="51" t="s">
        <v>0</v>
      </c>
      <c r="N2" s="51" t="s">
        <v>1</v>
      </c>
      <c r="O2" s="52" t="s">
        <v>4</v>
      </c>
      <c r="P2" s="54" t="s">
        <v>19</v>
      </c>
      <c r="Q2" s="30" t="str">
        <f>+"31/03/"&amp;IF(J3="",YEAR(D3),YEAR(J3))</f>
        <v>31/03/2018</v>
      </c>
    </row>
    <row r="3" spans="1:17" s="2" customFormat="1" x14ac:dyDescent="0.25">
      <c r="A3" s="23"/>
      <c r="C3" s="28"/>
      <c r="D3" s="34">
        <v>43074</v>
      </c>
      <c r="E3" s="4">
        <v>5000000</v>
      </c>
      <c r="F3" s="5">
        <v>0.14000000000000001</v>
      </c>
      <c r="G3" s="6">
        <v>60</v>
      </c>
      <c r="H3" s="7"/>
      <c r="J3" s="3">
        <v>43105</v>
      </c>
      <c r="L3" s="8" t="str">
        <f>IF(E3="",-ROUND(PV(IF(F3="",M3/12,F3/12),IF(G3="",N3,G3),IF(H3="",O3,H3)),-3),"")</f>
        <v/>
      </c>
      <c r="M3" s="9" t="str">
        <f>IF(F3="",RATE(IF(G3="",N3,G3),IF(H3="",-O3,-H3),IF(E3="",L3,E3))*12,"")</f>
        <v/>
      </c>
      <c r="N3" s="10" t="str">
        <f>IF(G3="",-NPER(IF(F3="",M3,F3),IF(H3="",O3,H3),IF(E3="",L3,E3)),"")</f>
        <v/>
      </c>
      <c r="O3" s="35">
        <f>IF(H3="",+ROUND(-PMT(IF(F3="",M3,F3)/12,IF(G3="",N3,G3),IF(E3="",L3,E3)),),"")</f>
        <v>116341</v>
      </c>
      <c r="P3" s="55"/>
      <c r="Q3" s="30"/>
    </row>
    <row r="4" spans="1:17" s="2" customFormat="1" x14ac:dyDescent="0.25">
      <c r="A4" s="23"/>
      <c r="C4" s="28"/>
      <c r="D4" s="64" t="s">
        <v>17</v>
      </c>
      <c r="E4" s="65"/>
      <c r="F4" s="65"/>
      <c r="G4" s="65"/>
      <c r="H4" s="65"/>
      <c r="J4" s="4" t="s">
        <v>10</v>
      </c>
      <c r="L4" s="59" t="s">
        <v>18</v>
      </c>
      <c r="M4" s="59"/>
      <c r="N4" s="59"/>
      <c r="O4" s="60"/>
      <c r="P4" s="56"/>
      <c r="Q4" s="30" t="s">
        <v>10</v>
      </c>
    </row>
    <row r="5" spans="1:17" s="2" customFormat="1" ht="15.75" x14ac:dyDescent="0.25">
      <c r="A5" s="23"/>
      <c r="C5" s="28"/>
      <c r="D5" s="66" t="str">
        <f>IF(MONTH(D3)=12,IF(AND(DAY(D3)=DAY(D8),1=MONTH(D8),YEAR(D3)+1=YEAR(D8)),"","Please note that because of gap between the disbursement date and first instalment is not exactly of one month, Interest for the EMI dated "&amp;O7&amp;" is showing Rs. "&amp;VLOOKUP(O7,D8:H607,4,)&amp;"/-"),IF(AND(DAY(D3)=DAY(D8),MONTH(D3)+1=MONTH(D8),YEAR(D3)=YEAR(D8)),"","Please note that because of gap between the disbursement date and first instalment is not exactly of one month, Interest for the last EMI is showing Rs. "&amp;VLOOKUP(O7,D8:H607,4,)&amp;"/-"))</f>
        <v/>
      </c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  <c r="P5" s="58"/>
      <c r="Q5" s="30" t="s">
        <v>11</v>
      </c>
    </row>
    <row r="6" spans="1:17" s="11" customFormat="1" x14ac:dyDescent="0.25">
      <c r="A6" s="24"/>
      <c r="C6" s="33"/>
      <c r="D6" s="36" t="s">
        <v>6</v>
      </c>
      <c r="E6" s="12" t="s">
        <v>2</v>
      </c>
      <c r="F6" s="12" t="s">
        <v>4</v>
      </c>
      <c r="G6" s="12" t="s">
        <v>3</v>
      </c>
      <c r="H6" s="13" t="s">
        <v>5</v>
      </c>
      <c r="J6" s="13" t="str">
        <f>+IF(J4="yes","March Interest","")</f>
        <v>March Interest</v>
      </c>
      <c r="K6" s="27"/>
      <c r="L6" s="15" t="s">
        <v>7</v>
      </c>
      <c r="M6" s="15" t="s">
        <v>9</v>
      </c>
      <c r="N6" s="15" t="s">
        <v>8</v>
      </c>
      <c r="O6" s="37" t="s">
        <v>12</v>
      </c>
      <c r="P6" s="56"/>
      <c r="Q6" s="31"/>
    </row>
    <row r="7" spans="1:17" s="2" customFormat="1" x14ac:dyDescent="0.25">
      <c r="A7" s="23" t="e">
        <f t="shared" ref="A7:A8" si="0">+IF(MONTH(D7)=3,"MARCH"&amp;YEAR(D7),"")</f>
        <v>#VALUE!</v>
      </c>
      <c r="B7" s="2" t="e">
        <f>+IF(MONTH(D7)&gt;3,YEAR(D7)&amp;"-"&amp;YEAR(D7)+1,YEAR(D7)-1&amp;"-"&amp;YEAR(D7))</f>
        <v>#VALUE!</v>
      </c>
      <c r="C7" s="28"/>
      <c r="D7" s="38" t="str">
        <f>IF(J4="yes",+IF(AND(MONTH(D3)&lt;4,IF(J3="",MONTH(D3)+1,MONTH(J3))&gt;3),DAY(Q2)&amp;"/"&amp;MONTH(Q2)&amp;"/"&amp;YEAR(Q2),""),"")</f>
        <v/>
      </c>
      <c r="E7" s="14" t="str">
        <f>+IF(J4="yes",IF(AND(MONTH(D3)&lt;4,IF(J3="",MONTH(D3)+1,MONTH(J3))&gt;3),E3,""),"")</f>
        <v/>
      </c>
      <c r="F7" s="14" t="str">
        <f>IF(J4="yes",+IF(AND(MONTH(D3)&lt;4,IF(J3="",MONTH(D3)+1,MONTH(J3))&gt;3),0,""),"")</f>
        <v/>
      </c>
      <c r="G7" s="14" t="str">
        <f>+IF(AND(MONTH(D3)&lt;4,IF(J3="",MONTH(D3)+1,MONTH(J3))&gt;3),IF(J4="yes",+IF(AND(MONTH(D3)&lt;4,IF(J3="",MONTH(D3)+1,MONTH(J3))&gt;3),ROUND(E3*(Q2-D3)*IF($F$3&gt;0.01,$F$3,$M$3)/365,),0),""),"")</f>
        <v/>
      </c>
      <c r="H7" s="14" t="str">
        <f>+IF(AND(MONTH(D3)&lt;4,IF(J3="",MONTH(D3)+1,MONTH(J3))&gt;3),IF(J4="yes",+IF(E7+G7&gt;0,E7+G7,""),""),"")</f>
        <v/>
      </c>
      <c r="J7" s="14"/>
      <c r="L7" s="15">
        <f>+E3</f>
        <v>5000000</v>
      </c>
      <c r="M7" s="16">
        <f ca="1">SUM(M9:M67)</f>
        <v>1980460</v>
      </c>
      <c r="N7" s="16">
        <f ca="1">SUM(N9:N67)</f>
        <v>6980460</v>
      </c>
      <c r="O7" s="37" t="str">
        <f>VLOOKUP(0,CHOOSE({1,2},H8:H841,D8:D841),2,FALSE)</f>
        <v>5/12/2022</v>
      </c>
      <c r="P7" s="57"/>
      <c r="Q7" s="30"/>
    </row>
    <row r="8" spans="1:17" s="2" customFormat="1" x14ac:dyDescent="0.25">
      <c r="A8" s="23" t="str">
        <f t="shared" si="0"/>
        <v/>
      </c>
      <c r="B8" s="2" t="str">
        <f>+IF(MONTH(D8)&gt;3,YEAR(D8)&amp;"-"&amp;YEAR(D8)+1,YEAR(D8)-1&amp;"-"&amp;YEAR(D8))</f>
        <v>2017-2018</v>
      </c>
      <c r="C8" s="28"/>
      <c r="D8" s="39" t="str">
        <f>+IF(AND(MONTH(D3)&lt;4,IF(J3="",IF(MONTH(D3)=12,1,MONTH(D3)+1),MONTH(J3))&gt;3),IF(E8="","",IF(J3="",+DAY(D3)&amp;"/"&amp;IF(MONTH(D3)=12,1,MONTH(D3)+1)&amp;"/"&amp;IF(MONTH(D3)=12,YEAR(D3)+1,YEAR(D3)),+IF(J3="",DAY(D3),DAY(J3))&amp;"/"&amp;IF(J3="",IF(MONTH(D3)=12,1,MONTH(D3)+1),MONTH(J3))&amp;"/"&amp;IF(J3="",IF(MONTH(D3)=12,YEAR(D3)+1,YEAR(D3)),YEAR(J3)))),IF(J3="",DAY(D3),DAY(J3))&amp;"/"&amp;IF(J3="",+IF(MONTH(D3)=12,1,MONTH(D3)+1),MONTH(J3))&amp;"/"&amp;IF(J3="",IF(MONTH(D3)=12,YEAR(D3)+1,YEAR(D3)),YEAR(J3)))</f>
        <v>5/1/2018</v>
      </c>
      <c r="E8" s="14">
        <f>+IF(AND(MONTH(D3)&lt;4,IF(J3="",MONTH(D3)+1,MONTH(J3))&gt;3),IF(J4="YES",+IF(OR(H7=0,H7=""),"",H7),E3),E3)</f>
        <v>5000000</v>
      </c>
      <c r="F8" s="14">
        <f t="shared" ref="F8:F71" si="1">+IF(E8="","",IF(E8&gt;0,IF($H$3&gt;0,$H$3,$O$3),0))</f>
        <v>116341</v>
      </c>
      <c r="G8" s="14">
        <f>+IF(E8="","",IF(COUNT($F$8:F8)=IF(G3="",N3,G3),F8-E8,IF(E8&lt;F8,F8-E8,ROUND(+E3*IF(($F$3)&gt;=0.01,$F$3*IF(J3="",ROUND((D8-D3)/30,)/12,(D8-D3)/365),$M$3*IF(J3="",ROUND((D8-D3)/30,)/12,(D8-D3)/365))-IF(AND(MONTH(D3)&lt;4,IF(J3="",MONTH(D3)+1,MONTH(J3))&gt;3),IF(J4="yes",G7,0),0),))))</f>
        <v>59452</v>
      </c>
      <c r="H8" s="14">
        <f>+IF(E8="","",IF(+E8+G8-F8&gt;0,E8+G8-F8,0))</f>
        <v>4943111</v>
      </c>
      <c r="J8" s="14"/>
      <c r="L8" s="17" t="s">
        <v>16</v>
      </c>
      <c r="M8" s="17" t="s">
        <v>3</v>
      </c>
      <c r="N8" s="17" t="s">
        <v>4</v>
      </c>
      <c r="O8" s="40" t="s">
        <v>5</v>
      </c>
      <c r="P8" s="57"/>
      <c r="Q8" s="30"/>
    </row>
    <row r="9" spans="1:17" s="2" customFormat="1" x14ac:dyDescent="0.25">
      <c r="A9" s="23" t="str">
        <f t="shared" ref="A9:A13" si="2">+IF(MONTH(D9)=3,"MARCH"&amp;YEAR(D9),"")</f>
        <v/>
      </c>
      <c r="B9" s="2" t="str">
        <f t="shared" ref="B9:B25" si="3">+IF(MONTH(D9)&gt;3,YEAR(D9)&amp;"-"&amp;YEAR(D9)+1,YEAR(D9)-1&amp;"-"&amp;YEAR(D9))</f>
        <v>2017-2018</v>
      </c>
      <c r="C9" s="28"/>
      <c r="D9" s="39" t="str">
        <f>IF(E9="","",IF(MONTH(D8)&lt;&gt;12,DAY(D8)&amp;"/"&amp;MONTH(D8)+1&amp;"/"&amp;YEAR(D8),DAY(D8)&amp;"/"&amp;1&amp;"/"&amp;YEAR(D8)+1))</f>
        <v>5/2/2018</v>
      </c>
      <c r="E9" s="14">
        <f>+IF(OR(H8=0,H8=""),"",H8)</f>
        <v>4943111</v>
      </c>
      <c r="F9" s="14">
        <f t="shared" si="1"/>
        <v>116341</v>
      </c>
      <c r="G9" s="14">
        <f>+IF(E9="","",IF(COUNT($F$8:F9)=IF($G$3="",$N$3,$G$3),F9-E9,IF(E9&lt;F9,F9-E9,ROUND(+E9*IF(($F$3)&gt;=0.01,$F$3,$M$3)/12,))))</f>
        <v>57670</v>
      </c>
      <c r="H9" s="14">
        <f t="shared" ref="H9:H72" si="4">+IF(E9="","",IF(+E9+G9-F9&gt;0,E9+G9-F9,0))</f>
        <v>4884440</v>
      </c>
      <c r="J9" s="14" t="str">
        <f t="shared" ref="J9:J17" si="5">IF($J$4="yes",IF(OR(H9=0,H9=""),"",IF(MONTH(D9)=3,ROUND(H9*(31-DAY(D9))*IF($F$3&gt;0.01,$F$3,$M$3)/365,),"")),"")</f>
        <v/>
      </c>
      <c r="L9" s="19" t="str">
        <f>+IF(OR(E3=0,E3=""),"",IF(MONTH(D3)&gt;3,YEAR(D3)&amp;"-"&amp;YEAR(D3)+1,YEAR(D3)-1&amp;"-"&amp;YEAR(D3)))</f>
        <v>2017-2018</v>
      </c>
      <c r="M9" s="20">
        <f ca="1">IF(OR(E3=0,E3=""),"",ROUND(IF($J$4="YES",SUMIF(B:J,L9,G:G)+SUMIF(B:J,L9,J:J),SUMIF(B:G,L9,G:G)),))</f>
        <v>222226</v>
      </c>
      <c r="N9" s="20">
        <f ca="1">IF(OR(E3=0,E3=""),"",ROUND(+SUMIF(B:H,L9,F:F),))</f>
        <v>349023</v>
      </c>
      <c r="O9" s="41">
        <f ca="1">IF(OR($E$3=0,$E$3=""),"",+IF($J$4="YES",SUMIF(A:H,K10,H:H)+SUMIF(A:J,K10,J:J)+IF(N9=0,E3,0),SUMIF(A:H,K10,H:H)))</f>
        <v>4873203</v>
      </c>
      <c r="P9" s="58"/>
      <c r="Q9" s="30"/>
    </row>
    <row r="10" spans="1:17" s="2" customFormat="1" x14ac:dyDescent="0.25">
      <c r="A10" s="23" t="str">
        <f t="shared" si="2"/>
        <v>MARCH2018</v>
      </c>
      <c r="B10" s="2" t="str">
        <f t="shared" si="3"/>
        <v>2017-2018</v>
      </c>
      <c r="C10" s="28"/>
      <c r="D10" s="39" t="str">
        <f t="shared" ref="D10:D73" si="6">IF(E10="","",IF(MONTH(D9)&lt;&gt;12,DAY(D9)&amp;"/"&amp;MONTH(D9)+1&amp;"/"&amp;YEAR(D9),DAY(D9)&amp;"/"&amp;1&amp;"/"&amp;YEAR(D9)+1))</f>
        <v>5/3/2018</v>
      </c>
      <c r="E10" s="14">
        <f t="shared" ref="E10:E73" si="7">+IF(OR(H9=0,H9=""),"",H9)</f>
        <v>4884440</v>
      </c>
      <c r="F10" s="14">
        <f t="shared" si="1"/>
        <v>116341</v>
      </c>
      <c r="G10" s="14">
        <f>+IF(E10="","",IF(COUNT($F$8:F10)=IF($G$3="",$N$3,$G$3),F10-E10,IF(E10&lt;F10,F10-E10,ROUND(+E10*IF(($F$3)&gt;=0.01,$F$3,$M$3)/12,))))</f>
        <v>56985</v>
      </c>
      <c r="H10" s="14">
        <f t="shared" si="4"/>
        <v>4825084</v>
      </c>
      <c r="J10" s="14">
        <f t="shared" si="5"/>
        <v>48119</v>
      </c>
      <c r="K10" s="18" t="str">
        <f t="shared" ref="K10:K41" si="8">+"MARCH"&amp;RIGHT(L9,4)</f>
        <v>MARCH2018</v>
      </c>
      <c r="L10" s="19" t="str">
        <f>+LEFT(L9,4)+1&amp;"-"&amp;RIGHT(L9,4)+1</f>
        <v>2018-2019</v>
      </c>
      <c r="M10" s="20">
        <f ca="1">ROUND(IF($J$4="YES",SUMIF(B:J,L10,G:G)+SUMIF(B:J,L10,J:J)-SUMIF(B:J,L9,J:J),SUMIF(B:G,L10,G:G)),)</f>
        <v>619763</v>
      </c>
      <c r="N10" s="20">
        <f ca="1">ROUND(+SUMIF(B:H,L10,F:F),)</f>
        <v>1396092</v>
      </c>
      <c r="O10" s="41">
        <f ca="1">IF(OR($E$3=0,$E$3=""),"",+IF($J$4="YES",SUMIF(A:H,K11,H:H)+SUMIF(A:J,K11,J:J)+IF(N10=0,$E$3,0),SUMIF(A:H,K11,H:H)))</f>
        <v>4096874</v>
      </c>
      <c r="P10" s="57"/>
      <c r="Q10" s="30"/>
    </row>
    <row r="11" spans="1:17" s="2" customFormat="1" x14ac:dyDescent="0.25">
      <c r="A11" s="23" t="str">
        <f t="shared" si="2"/>
        <v/>
      </c>
      <c r="B11" s="2" t="str">
        <f t="shared" si="3"/>
        <v>2018-2019</v>
      </c>
      <c r="C11" s="28"/>
      <c r="D11" s="39" t="str">
        <f t="shared" si="6"/>
        <v>5/4/2018</v>
      </c>
      <c r="E11" s="14">
        <f t="shared" si="7"/>
        <v>4825084</v>
      </c>
      <c r="F11" s="14">
        <f t="shared" si="1"/>
        <v>116341</v>
      </c>
      <c r="G11" s="14">
        <f>+IF(E11="","",IF(COUNT($F$8:F11)=IF($G$3="",$N$3,$G$3),F11-E11,IF(E11&lt;F11,F11-E11,ROUND(+E11*IF(($F$3)&gt;=0.01,$F$3,$M$3)/12,))))</f>
        <v>56293</v>
      </c>
      <c r="H11" s="14">
        <f t="shared" si="4"/>
        <v>4765036</v>
      </c>
      <c r="J11" s="14" t="str">
        <f t="shared" si="5"/>
        <v/>
      </c>
      <c r="K11" s="18" t="str">
        <f t="shared" si="8"/>
        <v>MARCH2019</v>
      </c>
      <c r="L11" s="19" t="str">
        <f>+LEFT(L10,4)+1&amp;"-"&amp;RIGHT(L10,4)+1</f>
        <v>2019-2020</v>
      </c>
      <c r="M11" s="20">
        <f ca="1">ROUND(IF($J$4="YES",SUMIF(B:J,L11,G:G)+SUMIF(B:J,L11,J:J)-SUMIF(B:J,L10,J:J),SUMIF(B:G,L11,G:G)),)</f>
        <v>503825</v>
      </c>
      <c r="N11" s="20">
        <f ca="1">ROUND(+SUMIF(B:H,L11,F:F),)</f>
        <v>1396092</v>
      </c>
      <c r="O11" s="41">
        <f ca="1">IF(OR($E$3=0,$E$3=""),"",+IF($J$4="YES",SUMIF(A:H,K12,H:H)+SUMIF(A:J,K12,J:J)+IF(N11=0,$E$3,0),SUMIF(A:H,K12,H:H)))</f>
        <v>3204607</v>
      </c>
      <c r="P11" s="57"/>
      <c r="Q11" s="30"/>
    </row>
    <row r="12" spans="1:17" s="2" customFormat="1" x14ac:dyDescent="0.25">
      <c r="A12" s="23" t="str">
        <f t="shared" si="2"/>
        <v/>
      </c>
      <c r="B12" s="2" t="str">
        <f t="shared" si="3"/>
        <v>2018-2019</v>
      </c>
      <c r="C12" s="28"/>
      <c r="D12" s="39" t="str">
        <f t="shared" si="6"/>
        <v>5/5/2018</v>
      </c>
      <c r="E12" s="14">
        <f t="shared" si="7"/>
        <v>4765036</v>
      </c>
      <c r="F12" s="14">
        <f t="shared" si="1"/>
        <v>116341</v>
      </c>
      <c r="G12" s="14">
        <f>+IF(E12="","",IF(COUNT($F$8:F12)=IF($G$3="",$N$3,$G$3),F12-E12,IF(E12&lt;F12,F12-E12,ROUND(+E12*IF(($F$3)&gt;=0.01,$F$3,$M$3)/12,))))</f>
        <v>55592</v>
      </c>
      <c r="H12" s="14">
        <f t="shared" si="4"/>
        <v>4704287</v>
      </c>
      <c r="J12" s="14" t="str">
        <f t="shared" si="5"/>
        <v/>
      </c>
      <c r="K12" s="18" t="str">
        <f t="shared" si="8"/>
        <v>MARCH2020</v>
      </c>
      <c r="L12" s="19" t="str">
        <f>+LEFT(L11,4)+1&amp;"-"&amp;RIGHT(L11,4)+1</f>
        <v>2020-2021</v>
      </c>
      <c r="M12" s="20">
        <f ca="1">ROUND(IF($J$4="YES",SUMIF(B:J,L12,G:G)+SUMIF(B:J,L12,J:J)-SUMIF(B:J,L11,J:J),SUMIF(B:G,L12,G:G)),)</f>
        <v>370571</v>
      </c>
      <c r="N12" s="20">
        <f ca="1">ROUND(+SUMIF(B:H,L12,F:F),)</f>
        <v>1396092</v>
      </c>
      <c r="O12" s="41">
        <f ca="1">IF(OR($E$3=0,$E$3=""),"",+IF($J$4="YES",SUMIF(A:H,K13,H:H)+SUMIF(A:J,K13,J:J)+IF(N12=0,$E$3,0),SUMIF(A:H,K13,H:H)))</f>
        <v>2179086</v>
      </c>
      <c r="P12" s="57"/>
      <c r="Q12" s="30"/>
    </row>
    <row r="13" spans="1:17" s="2" customFormat="1" x14ac:dyDescent="0.25">
      <c r="A13" s="23" t="str">
        <f t="shared" si="2"/>
        <v/>
      </c>
      <c r="B13" s="2" t="str">
        <f t="shared" si="3"/>
        <v>2018-2019</v>
      </c>
      <c r="C13" s="28"/>
      <c r="D13" s="39" t="str">
        <f t="shared" si="6"/>
        <v>5/6/2018</v>
      </c>
      <c r="E13" s="14">
        <f t="shared" si="7"/>
        <v>4704287</v>
      </c>
      <c r="F13" s="14">
        <f t="shared" si="1"/>
        <v>116341</v>
      </c>
      <c r="G13" s="14">
        <f>+IF(E13="","",IF(COUNT($F$8:F13)=IF($G$3="",$N$3,$G$3),F13-E13,IF(E13&lt;F13,F13-E13,ROUND(+E13*IF(($F$3)&gt;=0.01,$F$3,$M$3)/12,))))</f>
        <v>54883</v>
      </c>
      <c r="H13" s="14">
        <f t="shared" si="4"/>
        <v>4642829</v>
      </c>
      <c r="J13" s="14" t="str">
        <f t="shared" si="5"/>
        <v/>
      </c>
      <c r="K13" s="18" t="str">
        <f t="shared" si="8"/>
        <v>MARCH2021</v>
      </c>
      <c r="L13" s="19" t="str">
        <f>+LEFT(L12,4)+1&amp;"-"&amp;RIGHT(L12,4)+1</f>
        <v>2021-2022</v>
      </c>
      <c r="M13" s="20">
        <f ca="1">ROUND(IF($J$4="YES",SUMIF(B:J,L13,G:G)+SUMIF(B:J,L13,J:J)-SUMIF(B:J,L12,J:J),SUMIF(B:G,L13,G:G)),)</f>
        <v>217418</v>
      </c>
      <c r="N13" s="20">
        <f ca="1">ROUND(+SUMIF(B:H,L13,F:F),)</f>
        <v>1396092</v>
      </c>
      <c r="O13" s="41">
        <f ca="1">IF(OR($E$3=0,$E$3=""),"",+IF($J$4="YES",SUMIF(A:H,K14,H:H)+SUMIF(A:J,K14,J:J)+IF(N13=0,$E$3,0),SUMIF(A:H,K14,H:H)))</f>
        <v>1000412</v>
      </c>
      <c r="P13" s="58"/>
      <c r="Q13" s="30"/>
    </row>
    <row r="14" spans="1:17" s="2" customFormat="1" x14ac:dyDescent="0.25">
      <c r="A14" s="23" t="str">
        <f>+IF(MONTH(D14)=3,"MARCH"&amp;YEAR(D14),"")</f>
        <v/>
      </c>
      <c r="B14" s="2" t="str">
        <f t="shared" si="3"/>
        <v>2018-2019</v>
      </c>
      <c r="C14" s="28"/>
      <c r="D14" s="39" t="str">
        <f t="shared" si="6"/>
        <v>5/7/2018</v>
      </c>
      <c r="E14" s="14">
        <f t="shared" si="7"/>
        <v>4642829</v>
      </c>
      <c r="F14" s="14">
        <f t="shared" si="1"/>
        <v>116341</v>
      </c>
      <c r="G14" s="14">
        <f>+IF(E14="","",IF(COUNT($F$8:F14)=IF($G$3="",$N$3,$G$3),F14-E14,IF(E14&lt;F14,F14-E14,ROUND(+E14*IF(($F$3)&gt;=0.01,$F$3,$M$3)/12,))))</f>
        <v>54166</v>
      </c>
      <c r="H14" s="14">
        <f t="shared" si="4"/>
        <v>4580654</v>
      </c>
      <c r="J14" s="14" t="str">
        <f t="shared" si="5"/>
        <v/>
      </c>
      <c r="K14" s="18" t="str">
        <f t="shared" si="8"/>
        <v>MARCH2022</v>
      </c>
      <c r="L14" s="19" t="str">
        <f t="shared" ref="L14:L38" ca="1" si="9">IF(OR(O13=0,O13=""),"",+LEFT(L13,4)+1&amp;"-"&amp;RIGHT(L13,4)+1)</f>
        <v>2022-2023</v>
      </c>
      <c r="M14" s="20">
        <f t="shared" ref="M14:M45" ca="1" si="10">IF(OR(O13=0,O13=""),"",ROUND(IF($J$4="YES",SUMIF(B:J,L14,G:G)+SUMIF(B:J,L14,J:J)-SUMIF(B:J,L13,J:J),SUMIF(B:G,L14,G:G)),))</f>
        <v>46657</v>
      </c>
      <c r="N14" s="20">
        <f t="shared" ref="N14:N45" ca="1" si="11">IF(OR(O13=0,O13=""),"",ROUND(+SUMIF(B:H,L14,F:F),))</f>
        <v>1047069</v>
      </c>
      <c r="O14" s="41">
        <f t="shared" ref="O14:O45" ca="1" si="12">IF(OR(O13=0,O13=""),"",+IF($J$4="YES",SUMIF(A:H,K15,H:H)+SUMIF(A:J,K15,J:J),SUMIF(A:H,K15,H:H)))</f>
        <v>0</v>
      </c>
      <c r="P14" s="57"/>
      <c r="Q14" s="30"/>
    </row>
    <row r="15" spans="1:17" s="2" customFormat="1" x14ac:dyDescent="0.25">
      <c r="A15" s="23" t="str">
        <f t="shared" ref="A15:A25" si="13">+IF(MONTH(D15)=3,"MARCH"&amp;YEAR(D15),"")</f>
        <v/>
      </c>
      <c r="B15" s="2" t="str">
        <f t="shared" si="3"/>
        <v>2018-2019</v>
      </c>
      <c r="C15" s="28"/>
      <c r="D15" s="39" t="str">
        <f t="shared" si="6"/>
        <v>5/8/2018</v>
      </c>
      <c r="E15" s="14">
        <f t="shared" si="7"/>
        <v>4580654</v>
      </c>
      <c r="F15" s="14">
        <f t="shared" si="1"/>
        <v>116341</v>
      </c>
      <c r="G15" s="14">
        <f>+IF(E15="","",IF(COUNT($F$8:F15)=IF($G$3="",$N$3,$G$3),F15-E15,IF(E15&lt;F15,F15-E15,ROUND(+E15*IF(($F$3)&gt;=0.01,$F$3,$M$3)/12,))))</f>
        <v>53441</v>
      </c>
      <c r="H15" s="14">
        <f t="shared" si="4"/>
        <v>4517754</v>
      </c>
      <c r="J15" s="14" t="str">
        <f t="shared" si="5"/>
        <v/>
      </c>
      <c r="K15" s="18" t="str">
        <f t="shared" ca="1" si="8"/>
        <v>MARCH2023</v>
      </c>
      <c r="L15" s="19" t="str">
        <f t="shared" ca="1" si="9"/>
        <v/>
      </c>
      <c r="M15" s="20" t="str">
        <f t="shared" ca="1" si="10"/>
        <v/>
      </c>
      <c r="N15" s="20" t="str">
        <f t="shared" ca="1" si="11"/>
        <v/>
      </c>
      <c r="O15" s="41" t="str">
        <f t="shared" ca="1" si="12"/>
        <v/>
      </c>
      <c r="P15" s="57"/>
      <c r="Q15" s="30"/>
    </row>
    <row r="16" spans="1:17" s="2" customFormat="1" x14ac:dyDescent="0.25">
      <c r="A16" s="23" t="str">
        <f t="shared" si="13"/>
        <v/>
      </c>
      <c r="B16" s="2" t="str">
        <f t="shared" si="3"/>
        <v>2018-2019</v>
      </c>
      <c r="C16" s="28"/>
      <c r="D16" s="39" t="str">
        <f t="shared" si="6"/>
        <v>5/9/2018</v>
      </c>
      <c r="E16" s="14">
        <f t="shared" si="7"/>
        <v>4517754</v>
      </c>
      <c r="F16" s="14">
        <f t="shared" si="1"/>
        <v>116341</v>
      </c>
      <c r="G16" s="14">
        <f>+IF(E16="","",IF(COUNT($F$8:F16)=IF($G$3="",$N$3,$G$3),F16-E16,IF(E16&lt;F16,F16-E16,ROUND(+E16*IF(($F$3)&gt;=0.01,$F$3,$M$3)/12,))))</f>
        <v>52707</v>
      </c>
      <c r="H16" s="14">
        <f t="shared" si="4"/>
        <v>4454120</v>
      </c>
      <c r="J16" s="14" t="str">
        <f t="shared" si="5"/>
        <v/>
      </c>
      <c r="K16" s="18" t="str">
        <f t="shared" ca="1" si="8"/>
        <v>MARCH</v>
      </c>
      <c r="L16" s="19" t="str">
        <f t="shared" ca="1" si="9"/>
        <v/>
      </c>
      <c r="M16" s="20" t="str">
        <f t="shared" ca="1" si="10"/>
        <v/>
      </c>
      <c r="N16" s="20" t="str">
        <f t="shared" ca="1" si="11"/>
        <v/>
      </c>
      <c r="O16" s="41" t="str">
        <f t="shared" ca="1" si="12"/>
        <v/>
      </c>
      <c r="P16" s="57"/>
      <c r="Q16" s="30"/>
    </row>
    <row r="17" spans="1:17" s="2" customFormat="1" x14ac:dyDescent="0.25">
      <c r="A17" s="23" t="str">
        <f t="shared" si="13"/>
        <v/>
      </c>
      <c r="B17" s="2" t="str">
        <f t="shared" si="3"/>
        <v>2018-2019</v>
      </c>
      <c r="C17" s="28"/>
      <c r="D17" s="39" t="str">
        <f t="shared" si="6"/>
        <v>5/10/2018</v>
      </c>
      <c r="E17" s="14">
        <f t="shared" si="7"/>
        <v>4454120</v>
      </c>
      <c r="F17" s="14">
        <f t="shared" si="1"/>
        <v>116341</v>
      </c>
      <c r="G17" s="14">
        <f>+IF(E17="","",IF(COUNT($F$8:F17)=IF($G$3="",$N$3,$G$3),F17-E17,IF(E17&lt;F17,F17-E17,ROUND(+E17*IF(($F$3)&gt;=0.01,$F$3,$M$3)/12,))))</f>
        <v>51965</v>
      </c>
      <c r="H17" s="14">
        <f t="shared" si="4"/>
        <v>4389744</v>
      </c>
      <c r="J17" s="14" t="str">
        <f t="shared" si="5"/>
        <v/>
      </c>
      <c r="K17" s="18" t="str">
        <f t="shared" ca="1" si="8"/>
        <v>MARCH</v>
      </c>
      <c r="L17" s="19" t="str">
        <f t="shared" ca="1" si="9"/>
        <v/>
      </c>
      <c r="M17" s="20" t="str">
        <f t="shared" ca="1" si="10"/>
        <v/>
      </c>
      <c r="N17" s="20" t="str">
        <f t="shared" ca="1" si="11"/>
        <v/>
      </c>
      <c r="O17" s="41" t="str">
        <f t="shared" ca="1" si="12"/>
        <v/>
      </c>
      <c r="P17" s="57"/>
      <c r="Q17" s="30"/>
    </row>
    <row r="18" spans="1:17" s="2" customFormat="1" x14ac:dyDescent="0.25">
      <c r="A18" s="23" t="str">
        <f t="shared" si="13"/>
        <v/>
      </c>
      <c r="B18" s="2" t="str">
        <f t="shared" si="3"/>
        <v>2018-2019</v>
      </c>
      <c r="C18" s="28"/>
      <c r="D18" s="39" t="str">
        <f t="shared" si="6"/>
        <v>5/11/2018</v>
      </c>
      <c r="E18" s="14">
        <f t="shared" si="7"/>
        <v>4389744</v>
      </c>
      <c r="F18" s="14">
        <f t="shared" si="1"/>
        <v>116341</v>
      </c>
      <c r="G18" s="14">
        <f>+IF(E18="","",IF(COUNT($F$8:F18)=IF($G$3="",$N$3,$G$3),F18-E18,IF(E18&lt;F18,F18-E18,ROUND(+E18*IF(($F$3)&gt;=0.01,$F$3,$M$3)/12,))))</f>
        <v>51214</v>
      </c>
      <c r="H18" s="14">
        <f t="shared" si="4"/>
        <v>4324617</v>
      </c>
      <c r="J18" s="14" t="str">
        <f>IF($J$4="yes",IF(OR(H18=0,H18=""),"",IF(MONTH(D18)=3,ROUND(H18*(31-DAY(D18))*IF($F$3&gt;0.01,$F$3,$M$3)/365,),"")),"")</f>
        <v/>
      </c>
      <c r="K18" s="18" t="str">
        <f t="shared" ca="1" si="8"/>
        <v>MARCH</v>
      </c>
      <c r="L18" s="19" t="str">
        <f t="shared" ca="1" si="9"/>
        <v/>
      </c>
      <c r="M18" s="20" t="str">
        <f t="shared" ca="1" si="10"/>
        <v/>
      </c>
      <c r="N18" s="20" t="str">
        <f t="shared" ca="1" si="11"/>
        <v/>
      </c>
      <c r="O18" s="41" t="str">
        <f t="shared" ca="1" si="12"/>
        <v/>
      </c>
      <c r="P18" s="57"/>
      <c r="Q18" s="30"/>
    </row>
    <row r="19" spans="1:17" s="2" customFormat="1" x14ac:dyDescent="0.25">
      <c r="A19" s="23" t="str">
        <f t="shared" si="13"/>
        <v/>
      </c>
      <c r="B19" s="2" t="str">
        <f t="shared" si="3"/>
        <v>2018-2019</v>
      </c>
      <c r="C19" s="28"/>
      <c r="D19" s="39" t="str">
        <f t="shared" si="6"/>
        <v>5/12/2018</v>
      </c>
      <c r="E19" s="14">
        <f t="shared" si="7"/>
        <v>4324617</v>
      </c>
      <c r="F19" s="14">
        <f t="shared" si="1"/>
        <v>116341</v>
      </c>
      <c r="G19" s="14">
        <f>+IF(E19="","",IF(COUNT($F$8:F19)=IF($G$3="",$N$3,$G$3),F19-E19,IF(E19&lt;F19,F19-E19,ROUND(+E19*IF(($F$3)&gt;=0.01,$F$3,$M$3)/12,))))</f>
        <v>50454</v>
      </c>
      <c r="H19" s="14">
        <f t="shared" si="4"/>
        <v>4258730</v>
      </c>
      <c r="J19" s="14" t="str">
        <f t="shared" ref="J19:J82" si="14">IF($J$4="yes",IF(OR(H19=0,H19=""),"",IF(MONTH(D19)=3,ROUND(H19*(31-DAY(D19))*IF($F$3&gt;0.01,$F$3,$M$3)/365,),"")),"")</f>
        <v/>
      </c>
      <c r="K19" s="18" t="str">
        <f t="shared" ca="1" si="8"/>
        <v>MARCH</v>
      </c>
      <c r="L19" s="19" t="str">
        <f t="shared" ca="1" si="9"/>
        <v/>
      </c>
      <c r="M19" s="20" t="str">
        <f t="shared" ca="1" si="10"/>
        <v/>
      </c>
      <c r="N19" s="20" t="str">
        <f t="shared" ca="1" si="11"/>
        <v/>
      </c>
      <c r="O19" s="41" t="str">
        <f t="shared" ca="1" si="12"/>
        <v/>
      </c>
      <c r="P19" s="57"/>
      <c r="Q19" s="30"/>
    </row>
    <row r="20" spans="1:17" s="2" customFormat="1" x14ac:dyDescent="0.25">
      <c r="A20" s="23" t="str">
        <f t="shared" si="13"/>
        <v/>
      </c>
      <c r="B20" s="2" t="str">
        <f t="shared" si="3"/>
        <v>2018-2019</v>
      </c>
      <c r="C20" s="28"/>
      <c r="D20" s="39" t="str">
        <f t="shared" si="6"/>
        <v>5/1/2019</v>
      </c>
      <c r="E20" s="14">
        <f t="shared" si="7"/>
        <v>4258730</v>
      </c>
      <c r="F20" s="14">
        <f t="shared" si="1"/>
        <v>116341</v>
      </c>
      <c r="G20" s="14">
        <f>+IF(E20="","",IF(COUNT($F$8:F20)=IF($G$3="",$N$3,$G$3),F20-E20,IF(E20&lt;F20,F20-E20,ROUND(+E20*IF(($F$3)&gt;=0.01,$F$3,$M$3)/12,))))</f>
        <v>49685</v>
      </c>
      <c r="H20" s="14">
        <f t="shared" si="4"/>
        <v>4192074</v>
      </c>
      <c r="J20" s="14" t="str">
        <f t="shared" si="14"/>
        <v/>
      </c>
      <c r="K20" s="18" t="str">
        <f t="shared" ca="1" si="8"/>
        <v>MARCH</v>
      </c>
      <c r="L20" s="19" t="str">
        <f t="shared" ca="1" si="9"/>
        <v/>
      </c>
      <c r="M20" s="20" t="str">
        <f t="shared" ca="1" si="10"/>
        <v/>
      </c>
      <c r="N20" s="20" t="str">
        <f t="shared" ca="1" si="11"/>
        <v/>
      </c>
      <c r="O20" s="41" t="str">
        <f t="shared" ca="1" si="12"/>
        <v/>
      </c>
      <c r="P20" s="57"/>
      <c r="Q20" s="30"/>
    </row>
    <row r="21" spans="1:17" s="2" customFormat="1" x14ac:dyDescent="0.25">
      <c r="A21" s="23" t="str">
        <f t="shared" si="13"/>
        <v/>
      </c>
      <c r="B21" s="2" t="str">
        <f t="shared" si="3"/>
        <v>2018-2019</v>
      </c>
      <c r="C21" s="28"/>
      <c r="D21" s="39" t="str">
        <f t="shared" si="6"/>
        <v>5/2/2019</v>
      </c>
      <c r="E21" s="14">
        <f t="shared" si="7"/>
        <v>4192074</v>
      </c>
      <c r="F21" s="14">
        <f t="shared" si="1"/>
        <v>116341</v>
      </c>
      <c r="G21" s="14">
        <f>+IF(E21="","",IF(COUNT($F$8:F21)=IF($G$3="",$N$3,$G$3),F21-E21,IF(E21&lt;F21,F21-E21,ROUND(+E21*IF(($F$3)&gt;=0.01,$F$3,$M$3)/12,))))</f>
        <v>48908</v>
      </c>
      <c r="H21" s="14">
        <f t="shared" si="4"/>
        <v>4124641</v>
      </c>
      <c r="J21" s="14" t="str">
        <f t="shared" si="14"/>
        <v/>
      </c>
      <c r="K21" s="18" t="str">
        <f t="shared" ca="1" si="8"/>
        <v>MARCH</v>
      </c>
      <c r="L21" s="19" t="str">
        <f t="shared" ca="1" si="9"/>
        <v/>
      </c>
      <c r="M21" s="20" t="str">
        <f t="shared" ca="1" si="10"/>
        <v/>
      </c>
      <c r="N21" s="20" t="str">
        <f t="shared" ca="1" si="11"/>
        <v/>
      </c>
      <c r="O21" s="41" t="str">
        <f t="shared" ca="1" si="12"/>
        <v/>
      </c>
      <c r="P21" s="57"/>
      <c r="Q21" s="30"/>
    </row>
    <row r="22" spans="1:17" s="2" customFormat="1" x14ac:dyDescent="0.25">
      <c r="A22" s="23" t="str">
        <f t="shared" si="13"/>
        <v>MARCH2019</v>
      </c>
      <c r="B22" s="2" t="str">
        <f t="shared" si="3"/>
        <v>2018-2019</v>
      </c>
      <c r="C22" s="28"/>
      <c r="D22" s="39" t="str">
        <f t="shared" si="6"/>
        <v>5/3/2019</v>
      </c>
      <c r="E22" s="14">
        <f t="shared" si="7"/>
        <v>4124641</v>
      </c>
      <c r="F22" s="14">
        <f t="shared" si="1"/>
        <v>116341</v>
      </c>
      <c r="G22" s="14">
        <f>+IF(E22="","",IF(COUNT($F$8:F22)=IF($G$3="",$N$3,$G$3),F22-E22,IF(E22&lt;F22,F22-E22,ROUND(+E22*IF(($F$3)&gt;=0.01,$F$3,$M$3)/12,))))</f>
        <v>48121</v>
      </c>
      <c r="H22" s="14">
        <f t="shared" si="4"/>
        <v>4056421</v>
      </c>
      <c r="J22" s="14">
        <f t="shared" si="14"/>
        <v>40453</v>
      </c>
      <c r="K22" s="18" t="str">
        <f t="shared" ca="1" si="8"/>
        <v>MARCH</v>
      </c>
      <c r="L22" s="19" t="str">
        <f t="shared" ca="1" si="9"/>
        <v/>
      </c>
      <c r="M22" s="20" t="str">
        <f t="shared" ca="1" si="10"/>
        <v/>
      </c>
      <c r="N22" s="20" t="str">
        <f t="shared" ca="1" si="11"/>
        <v/>
      </c>
      <c r="O22" s="41" t="str">
        <f t="shared" ca="1" si="12"/>
        <v/>
      </c>
      <c r="P22" s="57"/>
      <c r="Q22" s="30"/>
    </row>
    <row r="23" spans="1:17" s="2" customFormat="1" x14ac:dyDescent="0.25">
      <c r="A23" s="23" t="str">
        <f t="shared" si="13"/>
        <v/>
      </c>
      <c r="B23" s="2" t="str">
        <f t="shared" si="3"/>
        <v>2019-2020</v>
      </c>
      <c r="C23" s="28"/>
      <c r="D23" s="39" t="str">
        <f t="shared" si="6"/>
        <v>5/4/2019</v>
      </c>
      <c r="E23" s="14">
        <f t="shared" si="7"/>
        <v>4056421</v>
      </c>
      <c r="F23" s="14">
        <f t="shared" si="1"/>
        <v>116341</v>
      </c>
      <c r="G23" s="14">
        <f>+IF(E23="","",IF(COUNT($F$8:F23)=IF($G$3="",$N$3,$G$3),F23-E23,IF(E23&lt;F23,F23-E23,ROUND(+E23*IF(($F$3)&gt;=0.01,$F$3,$M$3)/12,))))</f>
        <v>47325</v>
      </c>
      <c r="H23" s="14">
        <f t="shared" si="4"/>
        <v>3987405</v>
      </c>
      <c r="J23" s="14" t="str">
        <f t="shared" si="14"/>
        <v/>
      </c>
      <c r="K23" s="18" t="str">
        <f t="shared" ca="1" si="8"/>
        <v>MARCH</v>
      </c>
      <c r="L23" s="19" t="str">
        <f t="shared" ca="1" si="9"/>
        <v/>
      </c>
      <c r="M23" s="20" t="str">
        <f t="shared" ca="1" si="10"/>
        <v/>
      </c>
      <c r="N23" s="20" t="str">
        <f t="shared" ca="1" si="11"/>
        <v/>
      </c>
      <c r="O23" s="41" t="str">
        <f t="shared" ca="1" si="12"/>
        <v/>
      </c>
      <c r="P23" s="57"/>
      <c r="Q23" s="30"/>
    </row>
    <row r="24" spans="1:17" s="2" customFormat="1" x14ac:dyDescent="0.25">
      <c r="A24" s="23" t="str">
        <f t="shared" si="13"/>
        <v/>
      </c>
      <c r="B24" s="2" t="str">
        <f t="shared" si="3"/>
        <v>2019-2020</v>
      </c>
      <c r="C24" s="28"/>
      <c r="D24" s="39" t="str">
        <f t="shared" si="6"/>
        <v>5/5/2019</v>
      </c>
      <c r="E24" s="14">
        <f t="shared" si="7"/>
        <v>3987405</v>
      </c>
      <c r="F24" s="14">
        <f t="shared" si="1"/>
        <v>116341</v>
      </c>
      <c r="G24" s="14">
        <f>+IF(E24="","",IF(COUNT($F$8:F24)=IF($G$3="",$N$3,$G$3),F24-E24,IF(E24&lt;F24,F24-E24,ROUND(+E24*IF(($F$3)&gt;=0.01,$F$3,$M$3)/12,))))</f>
        <v>46520</v>
      </c>
      <c r="H24" s="14">
        <f t="shared" si="4"/>
        <v>3917584</v>
      </c>
      <c r="J24" s="14" t="str">
        <f t="shared" si="14"/>
        <v/>
      </c>
      <c r="K24" s="18" t="str">
        <f t="shared" ca="1" si="8"/>
        <v>MARCH</v>
      </c>
      <c r="L24" s="19" t="str">
        <f t="shared" ca="1" si="9"/>
        <v/>
      </c>
      <c r="M24" s="20" t="str">
        <f t="shared" ca="1" si="10"/>
        <v/>
      </c>
      <c r="N24" s="20" t="str">
        <f t="shared" ca="1" si="11"/>
        <v/>
      </c>
      <c r="O24" s="41" t="str">
        <f t="shared" ca="1" si="12"/>
        <v/>
      </c>
      <c r="P24" s="57"/>
      <c r="Q24" s="30"/>
    </row>
    <row r="25" spans="1:17" s="2" customFormat="1" x14ac:dyDescent="0.25">
      <c r="A25" s="23" t="str">
        <f t="shared" si="13"/>
        <v/>
      </c>
      <c r="B25" s="2" t="str">
        <f t="shared" si="3"/>
        <v>2019-2020</v>
      </c>
      <c r="C25" s="28"/>
      <c r="D25" s="39" t="str">
        <f t="shared" si="6"/>
        <v>5/6/2019</v>
      </c>
      <c r="E25" s="14">
        <f t="shared" si="7"/>
        <v>3917584</v>
      </c>
      <c r="F25" s="14">
        <f t="shared" si="1"/>
        <v>116341</v>
      </c>
      <c r="G25" s="14">
        <f>+IF(E25="","",IF(COUNT($F$8:F25)=IF($G$3="",$N$3,$G$3),F25-E25,IF(E25&lt;F25,F25-E25,ROUND(+E25*IF(($F$3)&gt;=0.01,$F$3,$M$3)/12,))))</f>
        <v>45705</v>
      </c>
      <c r="H25" s="14">
        <f t="shared" si="4"/>
        <v>3846948</v>
      </c>
      <c r="J25" s="14" t="str">
        <f t="shared" si="14"/>
        <v/>
      </c>
      <c r="K25" s="18" t="str">
        <f t="shared" ca="1" si="8"/>
        <v>MARCH</v>
      </c>
      <c r="L25" s="19" t="str">
        <f t="shared" ca="1" si="9"/>
        <v/>
      </c>
      <c r="M25" s="20" t="str">
        <f t="shared" ca="1" si="10"/>
        <v/>
      </c>
      <c r="N25" s="20" t="str">
        <f t="shared" ca="1" si="11"/>
        <v/>
      </c>
      <c r="O25" s="41" t="str">
        <f t="shared" ca="1" si="12"/>
        <v/>
      </c>
      <c r="P25" s="57"/>
      <c r="Q25" s="30"/>
    </row>
    <row r="26" spans="1:17" s="2" customFormat="1" x14ac:dyDescent="0.25">
      <c r="A26" s="23" t="str">
        <f t="shared" ref="A26:A89" si="15">+IF(MONTH(D26)=3,"MARCH"&amp;YEAR(D26),"")</f>
        <v/>
      </c>
      <c r="B26" s="2" t="str">
        <f t="shared" ref="B26:B89" si="16">+IF(MONTH(D26)&gt;3,YEAR(D26)&amp;"-"&amp;YEAR(D26)+1,YEAR(D26)-1&amp;"-"&amp;YEAR(D26))</f>
        <v>2019-2020</v>
      </c>
      <c r="C26" s="28"/>
      <c r="D26" s="39" t="str">
        <f t="shared" si="6"/>
        <v>5/7/2019</v>
      </c>
      <c r="E26" s="14">
        <f t="shared" si="7"/>
        <v>3846948</v>
      </c>
      <c r="F26" s="14">
        <f t="shared" si="1"/>
        <v>116341</v>
      </c>
      <c r="G26" s="14">
        <f>+IF(E26="","",IF(COUNT($F$8:F26)=IF($G$3="",$N$3,$G$3),F26-E26,IF(E26&lt;F26,F26-E26,ROUND(+E26*IF(($F$3)&gt;=0.01,$F$3,$M$3)/12,))))</f>
        <v>44881</v>
      </c>
      <c r="H26" s="14">
        <f t="shared" si="4"/>
        <v>3775488</v>
      </c>
      <c r="J26" s="14" t="str">
        <f t="shared" si="14"/>
        <v/>
      </c>
      <c r="K26" s="18" t="str">
        <f t="shared" ca="1" si="8"/>
        <v>MARCH</v>
      </c>
      <c r="L26" s="19" t="str">
        <f t="shared" ca="1" si="9"/>
        <v/>
      </c>
      <c r="M26" s="20" t="str">
        <f t="shared" ca="1" si="10"/>
        <v/>
      </c>
      <c r="N26" s="20" t="str">
        <f t="shared" ca="1" si="11"/>
        <v/>
      </c>
      <c r="O26" s="41" t="str">
        <f t="shared" ca="1" si="12"/>
        <v/>
      </c>
      <c r="P26" s="57"/>
      <c r="Q26" s="30"/>
    </row>
    <row r="27" spans="1:17" s="2" customFormat="1" x14ac:dyDescent="0.25">
      <c r="A27" s="23" t="str">
        <f t="shared" si="15"/>
        <v/>
      </c>
      <c r="B27" s="2" t="str">
        <f t="shared" si="16"/>
        <v>2019-2020</v>
      </c>
      <c r="C27" s="28"/>
      <c r="D27" s="39" t="str">
        <f t="shared" si="6"/>
        <v>5/8/2019</v>
      </c>
      <c r="E27" s="14">
        <f t="shared" si="7"/>
        <v>3775488</v>
      </c>
      <c r="F27" s="14">
        <f t="shared" si="1"/>
        <v>116341</v>
      </c>
      <c r="G27" s="14">
        <f>+IF(E27="","",IF(COUNT($F$8:F27)=IF($G$3="",$N$3,$G$3),F27-E27,IF(E27&lt;F27,F27-E27,ROUND(+E27*IF(($F$3)&gt;=0.01,$F$3,$M$3)/12,))))</f>
        <v>44047</v>
      </c>
      <c r="H27" s="14">
        <f t="shared" si="4"/>
        <v>3703194</v>
      </c>
      <c r="J27" s="14" t="str">
        <f t="shared" si="14"/>
        <v/>
      </c>
      <c r="K27" s="18" t="str">
        <f t="shared" ca="1" si="8"/>
        <v>MARCH</v>
      </c>
      <c r="L27" s="19" t="str">
        <f t="shared" ca="1" si="9"/>
        <v/>
      </c>
      <c r="M27" s="20" t="str">
        <f t="shared" ca="1" si="10"/>
        <v/>
      </c>
      <c r="N27" s="20" t="str">
        <f t="shared" ca="1" si="11"/>
        <v/>
      </c>
      <c r="O27" s="41" t="str">
        <f t="shared" ca="1" si="12"/>
        <v/>
      </c>
      <c r="P27" s="57"/>
      <c r="Q27" s="30"/>
    </row>
    <row r="28" spans="1:17" s="2" customFormat="1" x14ac:dyDescent="0.25">
      <c r="A28" s="23" t="str">
        <f t="shared" si="15"/>
        <v/>
      </c>
      <c r="B28" s="2" t="str">
        <f t="shared" si="16"/>
        <v>2019-2020</v>
      </c>
      <c r="C28" s="28"/>
      <c r="D28" s="39" t="str">
        <f t="shared" si="6"/>
        <v>5/9/2019</v>
      </c>
      <c r="E28" s="14">
        <f t="shared" si="7"/>
        <v>3703194</v>
      </c>
      <c r="F28" s="14">
        <f t="shared" si="1"/>
        <v>116341</v>
      </c>
      <c r="G28" s="14">
        <f>+IF(E28="","",IF(COUNT($F$8:F28)=IF($G$3="",$N$3,$G$3),F28-E28,IF(E28&lt;F28,F28-E28,ROUND(+E28*IF(($F$3)&gt;=0.01,$F$3,$M$3)/12,))))</f>
        <v>43204</v>
      </c>
      <c r="H28" s="14">
        <f t="shared" si="4"/>
        <v>3630057</v>
      </c>
      <c r="J28" s="14" t="str">
        <f t="shared" si="14"/>
        <v/>
      </c>
      <c r="K28" s="18" t="str">
        <f t="shared" ca="1" si="8"/>
        <v>MARCH</v>
      </c>
      <c r="L28" s="19" t="str">
        <f t="shared" ca="1" si="9"/>
        <v/>
      </c>
      <c r="M28" s="20" t="str">
        <f t="shared" ca="1" si="10"/>
        <v/>
      </c>
      <c r="N28" s="20" t="str">
        <f t="shared" ca="1" si="11"/>
        <v/>
      </c>
      <c r="O28" s="41" t="str">
        <f t="shared" ca="1" si="12"/>
        <v/>
      </c>
      <c r="P28" s="57"/>
      <c r="Q28" s="30"/>
    </row>
    <row r="29" spans="1:17" s="2" customFormat="1" x14ac:dyDescent="0.25">
      <c r="A29" s="23" t="str">
        <f t="shared" si="15"/>
        <v/>
      </c>
      <c r="B29" s="2" t="str">
        <f t="shared" si="16"/>
        <v>2019-2020</v>
      </c>
      <c r="C29" s="28"/>
      <c r="D29" s="39" t="str">
        <f t="shared" si="6"/>
        <v>5/10/2019</v>
      </c>
      <c r="E29" s="14">
        <f t="shared" si="7"/>
        <v>3630057</v>
      </c>
      <c r="F29" s="14">
        <f t="shared" si="1"/>
        <v>116341</v>
      </c>
      <c r="G29" s="14">
        <f>+IF(E29="","",IF(COUNT($F$8:F29)=IF($G$3="",$N$3,$G$3),F29-E29,IF(E29&lt;F29,F29-E29,ROUND(+E29*IF(($F$3)&gt;=0.01,$F$3,$M$3)/12,))))</f>
        <v>42351</v>
      </c>
      <c r="H29" s="14">
        <f t="shared" si="4"/>
        <v>3556067</v>
      </c>
      <c r="J29" s="14" t="str">
        <f t="shared" si="14"/>
        <v/>
      </c>
      <c r="K29" s="18" t="str">
        <f t="shared" ca="1" si="8"/>
        <v>MARCH</v>
      </c>
      <c r="L29" s="19" t="str">
        <f t="shared" ca="1" si="9"/>
        <v/>
      </c>
      <c r="M29" s="20" t="str">
        <f t="shared" ca="1" si="10"/>
        <v/>
      </c>
      <c r="N29" s="20" t="str">
        <f t="shared" ca="1" si="11"/>
        <v/>
      </c>
      <c r="O29" s="41" t="str">
        <f t="shared" ca="1" si="12"/>
        <v/>
      </c>
      <c r="P29" s="57"/>
      <c r="Q29" s="30"/>
    </row>
    <row r="30" spans="1:17" s="2" customFormat="1" x14ac:dyDescent="0.25">
      <c r="A30" s="23" t="str">
        <f t="shared" si="15"/>
        <v/>
      </c>
      <c r="B30" s="2" t="str">
        <f t="shared" si="16"/>
        <v>2019-2020</v>
      </c>
      <c r="C30" s="28"/>
      <c r="D30" s="39" t="str">
        <f t="shared" si="6"/>
        <v>5/11/2019</v>
      </c>
      <c r="E30" s="14">
        <f t="shared" si="7"/>
        <v>3556067</v>
      </c>
      <c r="F30" s="14">
        <f t="shared" si="1"/>
        <v>116341</v>
      </c>
      <c r="G30" s="14">
        <f>+IF(E30="","",IF(COUNT($F$8:F30)=IF($G$3="",$N$3,$G$3),F30-E30,IF(E30&lt;F30,F30-E30,ROUND(+E30*IF(($F$3)&gt;=0.01,$F$3,$M$3)/12,))))</f>
        <v>41487</v>
      </c>
      <c r="H30" s="14">
        <f t="shared" si="4"/>
        <v>3481213</v>
      </c>
      <c r="J30" s="14" t="str">
        <f t="shared" si="14"/>
        <v/>
      </c>
      <c r="K30" s="18" t="str">
        <f t="shared" ca="1" si="8"/>
        <v>MARCH</v>
      </c>
      <c r="L30" s="19" t="str">
        <f t="shared" ca="1" si="9"/>
        <v/>
      </c>
      <c r="M30" s="20" t="str">
        <f t="shared" ca="1" si="10"/>
        <v/>
      </c>
      <c r="N30" s="20" t="str">
        <f t="shared" ca="1" si="11"/>
        <v/>
      </c>
      <c r="O30" s="41" t="str">
        <f t="shared" ca="1" si="12"/>
        <v/>
      </c>
      <c r="P30" s="57"/>
      <c r="Q30" s="30"/>
    </row>
    <row r="31" spans="1:17" s="2" customFormat="1" x14ac:dyDescent="0.25">
      <c r="A31" s="23" t="str">
        <f t="shared" si="15"/>
        <v/>
      </c>
      <c r="B31" s="2" t="str">
        <f t="shared" si="16"/>
        <v>2019-2020</v>
      </c>
      <c r="C31" s="28"/>
      <c r="D31" s="39" t="str">
        <f t="shared" si="6"/>
        <v>5/12/2019</v>
      </c>
      <c r="E31" s="14">
        <f t="shared" si="7"/>
        <v>3481213</v>
      </c>
      <c r="F31" s="14">
        <f t="shared" si="1"/>
        <v>116341</v>
      </c>
      <c r="G31" s="14">
        <f>+IF(E31="","",IF(COUNT($F$8:F31)=IF($G$3="",$N$3,$G$3),F31-E31,IF(E31&lt;F31,F31-E31,ROUND(+E31*IF(($F$3)&gt;=0.01,$F$3,$M$3)/12,))))</f>
        <v>40614</v>
      </c>
      <c r="H31" s="14">
        <f t="shared" si="4"/>
        <v>3405486</v>
      </c>
      <c r="J31" s="14" t="str">
        <f t="shared" si="14"/>
        <v/>
      </c>
      <c r="K31" s="18" t="str">
        <f t="shared" ca="1" si="8"/>
        <v>MARCH</v>
      </c>
      <c r="L31" s="19" t="str">
        <f t="shared" ca="1" si="9"/>
        <v/>
      </c>
      <c r="M31" s="20" t="str">
        <f t="shared" ca="1" si="10"/>
        <v/>
      </c>
      <c r="N31" s="20" t="str">
        <f t="shared" ca="1" si="11"/>
        <v/>
      </c>
      <c r="O31" s="41" t="str">
        <f t="shared" ca="1" si="12"/>
        <v/>
      </c>
      <c r="P31" s="57"/>
      <c r="Q31" s="30"/>
    </row>
    <row r="32" spans="1:17" s="2" customFormat="1" x14ac:dyDescent="0.25">
      <c r="A32" s="23" t="str">
        <f t="shared" si="15"/>
        <v/>
      </c>
      <c r="B32" s="2" t="str">
        <f t="shared" si="16"/>
        <v>2019-2020</v>
      </c>
      <c r="C32" s="28"/>
      <c r="D32" s="39" t="str">
        <f t="shared" si="6"/>
        <v>5/1/2020</v>
      </c>
      <c r="E32" s="14">
        <f t="shared" si="7"/>
        <v>3405486</v>
      </c>
      <c r="F32" s="14">
        <f t="shared" si="1"/>
        <v>116341</v>
      </c>
      <c r="G32" s="14">
        <f>+IF(E32="","",IF(COUNT($F$8:F32)=IF($G$3="",$N$3,$G$3),F32-E32,IF(E32&lt;F32,F32-E32,ROUND(+E32*IF(($F$3)&gt;=0.01,$F$3,$M$3)/12,))))</f>
        <v>39731</v>
      </c>
      <c r="H32" s="14">
        <f t="shared" si="4"/>
        <v>3328876</v>
      </c>
      <c r="J32" s="14" t="str">
        <f t="shared" si="14"/>
        <v/>
      </c>
      <c r="K32" s="18" t="str">
        <f t="shared" ca="1" si="8"/>
        <v>MARCH</v>
      </c>
      <c r="L32" s="19" t="str">
        <f t="shared" ca="1" si="9"/>
        <v/>
      </c>
      <c r="M32" s="20" t="str">
        <f t="shared" ca="1" si="10"/>
        <v/>
      </c>
      <c r="N32" s="20" t="str">
        <f t="shared" ca="1" si="11"/>
        <v/>
      </c>
      <c r="O32" s="41" t="str">
        <f t="shared" ca="1" si="12"/>
        <v/>
      </c>
      <c r="P32" s="57"/>
      <c r="Q32" s="30"/>
    </row>
    <row r="33" spans="1:17" s="2" customFormat="1" x14ac:dyDescent="0.25">
      <c r="A33" s="23" t="str">
        <f t="shared" si="15"/>
        <v/>
      </c>
      <c r="B33" s="2" t="str">
        <f t="shared" si="16"/>
        <v>2019-2020</v>
      </c>
      <c r="C33" s="28"/>
      <c r="D33" s="39" t="str">
        <f t="shared" si="6"/>
        <v>5/2/2020</v>
      </c>
      <c r="E33" s="14">
        <f t="shared" si="7"/>
        <v>3328876</v>
      </c>
      <c r="F33" s="14">
        <f t="shared" si="1"/>
        <v>116341</v>
      </c>
      <c r="G33" s="14">
        <f>+IF(E33="","",IF(COUNT($F$8:F33)=IF($G$3="",$N$3,$G$3),F33-E33,IF(E33&lt;F33,F33-E33,ROUND(+E33*IF(($F$3)&gt;=0.01,$F$3,$M$3)/12,))))</f>
        <v>38837</v>
      </c>
      <c r="H33" s="14">
        <f t="shared" si="4"/>
        <v>3251372</v>
      </c>
      <c r="J33" s="14" t="str">
        <f t="shared" si="14"/>
        <v/>
      </c>
      <c r="K33" s="18" t="str">
        <f t="shared" ca="1" si="8"/>
        <v>MARCH</v>
      </c>
      <c r="L33" s="19" t="str">
        <f t="shared" ca="1" si="9"/>
        <v/>
      </c>
      <c r="M33" s="20" t="str">
        <f t="shared" ca="1" si="10"/>
        <v/>
      </c>
      <c r="N33" s="20" t="str">
        <f t="shared" ca="1" si="11"/>
        <v/>
      </c>
      <c r="O33" s="41" t="str">
        <f t="shared" ca="1" si="12"/>
        <v/>
      </c>
      <c r="P33" s="57"/>
      <c r="Q33" s="30"/>
    </row>
    <row r="34" spans="1:17" s="2" customFormat="1" x14ac:dyDescent="0.25">
      <c r="A34" s="23" t="str">
        <f t="shared" si="15"/>
        <v>MARCH2020</v>
      </c>
      <c r="B34" s="2" t="str">
        <f t="shared" si="16"/>
        <v>2019-2020</v>
      </c>
      <c r="C34" s="28"/>
      <c r="D34" s="39" t="str">
        <f t="shared" si="6"/>
        <v>5/3/2020</v>
      </c>
      <c r="E34" s="14">
        <f t="shared" si="7"/>
        <v>3251372</v>
      </c>
      <c r="F34" s="14">
        <f t="shared" si="1"/>
        <v>116341</v>
      </c>
      <c r="G34" s="14">
        <f>+IF(E34="","",IF(COUNT($F$8:F34)=IF($G$3="",$N$3,$G$3),F34-E34,IF(E34&lt;F34,F34-E34,ROUND(+E34*IF(($F$3)&gt;=0.01,$F$3,$M$3)/12,))))</f>
        <v>37933</v>
      </c>
      <c r="H34" s="14">
        <f t="shared" si="4"/>
        <v>3172964</v>
      </c>
      <c r="J34" s="14">
        <f t="shared" si="14"/>
        <v>31643</v>
      </c>
      <c r="K34" s="18" t="str">
        <f t="shared" ca="1" si="8"/>
        <v>MARCH</v>
      </c>
      <c r="L34" s="19" t="str">
        <f t="shared" ca="1" si="9"/>
        <v/>
      </c>
      <c r="M34" s="20" t="str">
        <f t="shared" ca="1" si="10"/>
        <v/>
      </c>
      <c r="N34" s="20" t="str">
        <f t="shared" ca="1" si="11"/>
        <v/>
      </c>
      <c r="O34" s="41" t="str">
        <f t="shared" ca="1" si="12"/>
        <v/>
      </c>
      <c r="P34" s="57"/>
      <c r="Q34" s="30"/>
    </row>
    <row r="35" spans="1:17" s="2" customFormat="1" x14ac:dyDescent="0.25">
      <c r="A35" s="23" t="str">
        <f t="shared" si="15"/>
        <v/>
      </c>
      <c r="B35" s="2" t="str">
        <f t="shared" si="16"/>
        <v>2020-2021</v>
      </c>
      <c r="C35" s="28"/>
      <c r="D35" s="39" t="str">
        <f t="shared" si="6"/>
        <v>5/4/2020</v>
      </c>
      <c r="E35" s="14">
        <f t="shared" si="7"/>
        <v>3172964</v>
      </c>
      <c r="F35" s="14">
        <f t="shared" si="1"/>
        <v>116341</v>
      </c>
      <c r="G35" s="14">
        <f>+IF(E35="","",IF(COUNT($F$8:F35)=IF($G$3="",$N$3,$G$3),F35-E35,IF(E35&lt;F35,F35-E35,ROUND(+E35*IF(($F$3)&gt;=0.01,$F$3,$M$3)/12,))))</f>
        <v>37018</v>
      </c>
      <c r="H35" s="14">
        <f t="shared" si="4"/>
        <v>3093641</v>
      </c>
      <c r="J35" s="14" t="str">
        <f t="shared" si="14"/>
        <v/>
      </c>
      <c r="K35" s="18" t="str">
        <f t="shared" ca="1" si="8"/>
        <v>MARCH</v>
      </c>
      <c r="L35" s="19" t="str">
        <f t="shared" ca="1" si="9"/>
        <v/>
      </c>
      <c r="M35" s="20" t="str">
        <f t="shared" ca="1" si="10"/>
        <v/>
      </c>
      <c r="N35" s="20" t="str">
        <f t="shared" ca="1" si="11"/>
        <v/>
      </c>
      <c r="O35" s="41" t="str">
        <f t="shared" ca="1" si="12"/>
        <v/>
      </c>
      <c r="P35" s="57"/>
      <c r="Q35" s="30"/>
    </row>
    <row r="36" spans="1:17" s="2" customFormat="1" x14ac:dyDescent="0.25">
      <c r="A36" s="23" t="str">
        <f t="shared" si="15"/>
        <v/>
      </c>
      <c r="B36" s="2" t="str">
        <f t="shared" si="16"/>
        <v>2020-2021</v>
      </c>
      <c r="C36" s="28"/>
      <c r="D36" s="39" t="str">
        <f t="shared" si="6"/>
        <v>5/5/2020</v>
      </c>
      <c r="E36" s="14">
        <f t="shared" si="7"/>
        <v>3093641</v>
      </c>
      <c r="F36" s="14">
        <f t="shared" si="1"/>
        <v>116341</v>
      </c>
      <c r="G36" s="14">
        <f>+IF(E36="","",IF(COUNT($F$8:F36)=IF($G$3="",$N$3,$G$3),F36-E36,IF(E36&lt;F36,F36-E36,ROUND(+E36*IF(($F$3)&gt;=0.01,$F$3,$M$3)/12,))))</f>
        <v>36092</v>
      </c>
      <c r="H36" s="14">
        <f t="shared" si="4"/>
        <v>3013392</v>
      </c>
      <c r="J36" s="14" t="str">
        <f t="shared" si="14"/>
        <v/>
      </c>
      <c r="K36" s="18" t="str">
        <f t="shared" ca="1" si="8"/>
        <v>MARCH</v>
      </c>
      <c r="L36" s="19" t="str">
        <f t="shared" ca="1" si="9"/>
        <v/>
      </c>
      <c r="M36" s="20" t="str">
        <f t="shared" ca="1" si="10"/>
        <v/>
      </c>
      <c r="N36" s="20" t="str">
        <f t="shared" ca="1" si="11"/>
        <v/>
      </c>
      <c r="O36" s="41" t="str">
        <f t="shared" ca="1" si="12"/>
        <v/>
      </c>
      <c r="P36" s="57"/>
      <c r="Q36" s="30"/>
    </row>
    <row r="37" spans="1:17" s="2" customFormat="1" x14ac:dyDescent="0.25">
      <c r="A37" s="23" t="str">
        <f t="shared" si="15"/>
        <v/>
      </c>
      <c r="B37" s="2" t="str">
        <f t="shared" si="16"/>
        <v>2020-2021</v>
      </c>
      <c r="C37" s="28"/>
      <c r="D37" s="39" t="str">
        <f t="shared" si="6"/>
        <v>5/6/2020</v>
      </c>
      <c r="E37" s="14">
        <f t="shared" si="7"/>
        <v>3013392</v>
      </c>
      <c r="F37" s="14">
        <f t="shared" si="1"/>
        <v>116341</v>
      </c>
      <c r="G37" s="14">
        <f>+IF(E37="","",IF(COUNT($F$8:F37)=IF($G$3="",$N$3,$G$3),F37-E37,IF(E37&lt;F37,F37-E37,ROUND(+E37*IF(($F$3)&gt;=0.01,$F$3,$M$3)/12,))))</f>
        <v>35156</v>
      </c>
      <c r="H37" s="14">
        <f t="shared" si="4"/>
        <v>2932207</v>
      </c>
      <c r="J37" s="14" t="str">
        <f t="shared" si="14"/>
        <v/>
      </c>
      <c r="K37" s="18" t="str">
        <f t="shared" ca="1" si="8"/>
        <v>MARCH</v>
      </c>
      <c r="L37" s="19" t="str">
        <f t="shared" ca="1" si="9"/>
        <v/>
      </c>
      <c r="M37" s="20" t="str">
        <f t="shared" ca="1" si="10"/>
        <v/>
      </c>
      <c r="N37" s="20" t="str">
        <f t="shared" ca="1" si="11"/>
        <v/>
      </c>
      <c r="O37" s="41" t="str">
        <f t="shared" ca="1" si="12"/>
        <v/>
      </c>
      <c r="P37" s="57"/>
      <c r="Q37" s="30"/>
    </row>
    <row r="38" spans="1:17" s="2" customFormat="1" x14ac:dyDescent="0.25">
      <c r="A38" s="23" t="str">
        <f t="shared" si="15"/>
        <v/>
      </c>
      <c r="B38" s="2" t="str">
        <f t="shared" si="16"/>
        <v>2020-2021</v>
      </c>
      <c r="C38" s="28"/>
      <c r="D38" s="39" t="str">
        <f t="shared" si="6"/>
        <v>5/7/2020</v>
      </c>
      <c r="E38" s="14">
        <f t="shared" si="7"/>
        <v>2932207</v>
      </c>
      <c r="F38" s="14">
        <f t="shared" si="1"/>
        <v>116341</v>
      </c>
      <c r="G38" s="14">
        <f>+IF(E38="","",IF(COUNT($F$8:F38)=IF($G$3="",$N$3,$G$3),F38-E38,IF(E38&lt;F38,F38-E38,ROUND(+E38*IF(($F$3)&gt;=0.01,$F$3,$M$3)/12,))))</f>
        <v>34209</v>
      </c>
      <c r="H38" s="14">
        <f t="shared" si="4"/>
        <v>2850075</v>
      </c>
      <c r="J38" s="14" t="str">
        <f t="shared" si="14"/>
        <v/>
      </c>
      <c r="K38" s="18" t="str">
        <f t="shared" ca="1" si="8"/>
        <v>MARCH</v>
      </c>
      <c r="L38" s="19" t="str">
        <f t="shared" ca="1" si="9"/>
        <v/>
      </c>
      <c r="M38" s="20" t="str">
        <f t="shared" ca="1" si="10"/>
        <v/>
      </c>
      <c r="N38" s="20" t="str">
        <f t="shared" ca="1" si="11"/>
        <v/>
      </c>
      <c r="O38" s="41" t="str">
        <f t="shared" ca="1" si="12"/>
        <v/>
      </c>
      <c r="P38" s="57"/>
      <c r="Q38" s="30"/>
    </row>
    <row r="39" spans="1:17" s="2" customFormat="1" x14ac:dyDescent="0.25">
      <c r="A39" s="23" t="str">
        <f t="shared" si="15"/>
        <v/>
      </c>
      <c r="B39" s="2" t="str">
        <f t="shared" si="16"/>
        <v>2020-2021</v>
      </c>
      <c r="C39" s="28"/>
      <c r="D39" s="39" t="str">
        <f t="shared" si="6"/>
        <v>5/8/2020</v>
      </c>
      <c r="E39" s="14">
        <f t="shared" si="7"/>
        <v>2850075</v>
      </c>
      <c r="F39" s="14">
        <f t="shared" si="1"/>
        <v>116341</v>
      </c>
      <c r="G39" s="14">
        <f>+IF(E39="","",IF(COUNT($F$8:F39)=IF($G$3="",$N$3,$G$3),F39-E39,IF(E39&lt;F39,F39-E39,ROUND(+E39*IF(($F$3)&gt;=0.01,$F$3,$M$3)/12,))))</f>
        <v>33251</v>
      </c>
      <c r="H39" s="14">
        <f t="shared" si="4"/>
        <v>2766985</v>
      </c>
      <c r="J39" s="14" t="str">
        <f t="shared" si="14"/>
        <v/>
      </c>
      <c r="K39" s="18" t="str">
        <f t="shared" ca="1" si="8"/>
        <v>MARCH</v>
      </c>
      <c r="L39" s="19" t="str">
        <f t="shared" ref="L39:L55" ca="1" si="17">IF(OR(O38=0,O38=""),"",+LEFT(L38,4)+1&amp;"-"&amp;RIGHT(L38,4)+1)</f>
        <v/>
      </c>
      <c r="M39" s="20" t="str">
        <f t="shared" ca="1" si="10"/>
        <v/>
      </c>
      <c r="N39" s="20" t="str">
        <f t="shared" ca="1" si="11"/>
        <v/>
      </c>
      <c r="O39" s="41" t="str">
        <f t="shared" ca="1" si="12"/>
        <v/>
      </c>
      <c r="P39" s="57"/>
      <c r="Q39" s="30"/>
    </row>
    <row r="40" spans="1:17" s="2" customFormat="1" x14ac:dyDescent="0.25">
      <c r="A40" s="23" t="str">
        <f t="shared" si="15"/>
        <v/>
      </c>
      <c r="B40" s="2" t="str">
        <f t="shared" si="16"/>
        <v>2020-2021</v>
      </c>
      <c r="C40" s="28"/>
      <c r="D40" s="39" t="str">
        <f t="shared" si="6"/>
        <v>5/9/2020</v>
      </c>
      <c r="E40" s="14">
        <f t="shared" si="7"/>
        <v>2766985</v>
      </c>
      <c r="F40" s="14">
        <f t="shared" si="1"/>
        <v>116341</v>
      </c>
      <c r="G40" s="14">
        <f>+IF(E40="","",IF(COUNT($F$8:F40)=IF($G$3="",$N$3,$G$3),F40-E40,IF(E40&lt;F40,F40-E40,ROUND(+E40*IF(($F$3)&gt;=0.01,$F$3,$M$3)/12,))))</f>
        <v>32281</v>
      </c>
      <c r="H40" s="14">
        <f t="shared" si="4"/>
        <v>2682925</v>
      </c>
      <c r="J40" s="14" t="str">
        <f t="shared" si="14"/>
        <v/>
      </c>
      <c r="K40" s="18" t="str">
        <f t="shared" ca="1" si="8"/>
        <v>MARCH</v>
      </c>
      <c r="L40" s="19" t="str">
        <f t="shared" ca="1" si="17"/>
        <v/>
      </c>
      <c r="M40" s="20" t="str">
        <f t="shared" ca="1" si="10"/>
        <v/>
      </c>
      <c r="N40" s="20" t="str">
        <f t="shared" ca="1" si="11"/>
        <v/>
      </c>
      <c r="O40" s="41" t="str">
        <f t="shared" ca="1" si="12"/>
        <v/>
      </c>
      <c r="P40" s="57"/>
      <c r="Q40" s="30"/>
    </row>
    <row r="41" spans="1:17" s="2" customFormat="1" x14ac:dyDescent="0.25">
      <c r="A41" s="23" t="str">
        <f t="shared" si="15"/>
        <v/>
      </c>
      <c r="B41" s="2" t="str">
        <f t="shared" si="16"/>
        <v>2020-2021</v>
      </c>
      <c r="C41" s="28"/>
      <c r="D41" s="39" t="str">
        <f t="shared" si="6"/>
        <v>5/10/2020</v>
      </c>
      <c r="E41" s="14">
        <f t="shared" si="7"/>
        <v>2682925</v>
      </c>
      <c r="F41" s="14">
        <f t="shared" si="1"/>
        <v>116341</v>
      </c>
      <c r="G41" s="14">
        <f>+IF(E41="","",IF(COUNT($F$8:F41)=IF($G$3="",$N$3,$G$3),F41-E41,IF(E41&lt;F41,F41-E41,ROUND(+E41*IF(($F$3)&gt;=0.01,$F$3,$M$3)/12,))))</f>
        <v>31301</v>
      </c>
      <c r="H41" s="14">
        <f t="shared" si="4"/>
        <v>2597885</v>
      </c>
      <c r="J41" s="14" t="str">
        <f t="shared" si="14"/>
        <v/>
      </c>
      <c r="K41" s="18" t="str">
        <f t="shared" ca="1" si="8"/>
        <v>MARCH</v>
      </c>
      <c r="L41" s="19" t="str">
        <f t="shared" ca="1" si="17"/>
        <v/>
      </c>
      <c r="M41" s="20" t="str">
        <f t="shared" ca="1" si="10"/>
        <v/>
      </c>
      <c r="N41" s="20" t="str">
        <f t="shared" ca="1" si="11"/>
        <v/>
      </c>
      <c r="O41" s="41" t="str">
        <f t="shared" ca="1" si="12"/>
        <v/>
      </c>
      <c r="P41" s="57"/>
      <c r="Q41" s="30"/>
    </row>
    <row r="42" spans="1:17" s="2" customFormat="1" x14ac:dyDescent="0.25">
      <c r="A42" s="23" t="str">
        <f t="shared" si="15"/>
        <v/>
      </c>
      <c r="B42" s="2" t="str">
        <f t="shared" si="16"/>
        <v>2020-2021</v>
      </c>
      <c r="C42" s="28"/>
      <c r="D42" s="39" t="str">
        <f t="shared" si="6"/>
        <v>5/11/2020</v>
      </c>
      <c r="E42" s="14">
        <f t="shared" si="7"/>
        <v>2597885</v>
      </c>
      <c r="F42" s="14">
        <f t="shared" si="1"/>
        <v>116341</v>
      </c>
      <c r="G42" s="14">
        <f>+IF(E42="","",IF(COUNT($F$8:F42)=IF($G$3="",$N$3,$G$3),F42-E42,IF(E42&lt;F42,F42-E42,ROUND(+E42*IF(($F$3)&gt;=0.01,$F$3,$M$3)/12,))))</f>
        <v>30309</v>
      </c>
      <c r="H42" s="14">
        <f t="shared" si="4"/>
        <v>2511853</v>
      </c>
      <c r="J42" s="14" t="str">
        <f t="shared" si="14"/>
        <v/>
      </c>
      <c r="K42" s="18" t="str">
        <f t="shared" ref="K42:K59" ca="1" si="18">+"MARCH"&amp;RIGHT(L41,4)</f>
        <v>MARCH</v>
      </c>
      <c r="L42" s="19" t="str">
        <f t="shared" ca="1" si="17"/>
        <v/>
      </c>
      <c r="M42" s="20" t="str">
        <f t="shared" ca="1" si="10"/>
        <v/>
      </c>
      <c r="N42" s="20" t="str">
        <f t="shared" ca="1" si="11"/>
        <v/>
      </c>
      <c r="O42" s="41" t="str">
        <f t="shared" ca="1" si="12"/>
        <v/>
      </c>
      <c r="P42" s="57"/>
      <c r="Q42" s="30"/>
    </row>
    <row r="43" spans="1:17" s="2" customFormat="1" x14ac:dyDescent="0.25">
      <c r="A43" s="23" t="str">
        <f t="shared" si="15"/>
        <v/>
      </c>
      <c r="B43" s="2" t="str">
        <f t="shared" si="16"/>
        <v>2020-2021</v>
      </c>
      <c r="C43" s="28"/>
      <c r="D43" s="39" t="str">
        <f t="shared" si="6"/>
        <v>5/12/2020</v>
      </c>
      <c r="E43" s="14">
        <f t="shared" si="7"/>
        <v>2511853</v>
      </c>
      <c r="F43" s="14">
        <f t="shared" si="1"/>
        <v>116341</v>
      </c>
      <c r="G43" s="14">
        <f>+IF(E43="","",IF(COUNT($F$8:F43)=IF($G$3="",$N$3,$G$3),F43-E43,IF(E43&lt;F43,F43-E43,ROUND(+E43*IF(($F$3)&gt;=0.01,$F$3,$M$3)/12,))))</f>
        <v>29305</v>
      </c>
      <c r="H43" s="14">
        <f t="shared" si="4"/>
        <v>2424817</v>
      </c>
      <c r="J43" s="14" t="str">
        <f t="shared" si="14"/>
        <v/>
      </c>
      <c r="K43" s="18" t="str">
        <f t="shared" ca="1" si="18"/>
        <v>MARCH</v>
      </c>
      <c r="L43" s="19" t="str">
        <f t="shared" ca="1" si="17"/>
        <v/>
      </c>
      <c r="M43" s="20" t="str">
        <f t="shared" ca="1" si="10"/>
        <v/>
      </c>
      <c r="N43" s="20" t="str">
        <f t="shared" ca="1" si="11"/>
        <v/>
      </c>
      <c r="O43" s="41" t="str">
        <f t="shared" ca="1" si="12"/>
        <v/>
      </c>
      <c r="P43" s="57"/>
      <c r="Q43" s="30"/>
    </row>
    <row r="44" spans="1:17" s="2" customFormat="1" x14ac:dyDescent="0.25">
      <c r="A44" s="23" t="str">
        <f t="shared" si="15"/>
        <v/>
      </c>
      <c r="B44" s="2" t="str">
        <f t="shared" si="16"/>
        <v>2020-2021</v>
      </c>
      <c r="C44" s="28"/>
      <c r="D44" s="39" t="str">
        <f t="shared" si="6"/>
        <v>5/1/2021</v>
      </c>
      <c r="E44" s="14">
        <f t="shared" si="7"/>
        <v>2424817</v>
      </c>
      <c r="F44" s="14">
        <f t="shared" si="1"/>
        <v>116341</v>
      </c>
      <c r="G44" s="14">
        <f>+IF(E44="","",IF(COUNT($F$8:F44)=IF($G$3="",$N$3,$G$3),F44-E44,IF(E44&lt;F44,F44-E44,ROUND(+E44*IF(($F$3)&gt;=0.01,$F$3,$M$3)/12,))))</f>
        <v>28290</v>
      </c>
      <c r="H44" s="14">
        <f t="shared" si="4"/>
        <v>2336766</v>
      </c>
      <c r="J44" s="14" t="str">
        <f t="shared" si="14"/>
        <v/>
      </c>
      <c r="K44" s="18" t="str">
        <f t="shared" ca="1" si="18"/>
        <v>MARCH</v>
      </c>
      <c r="L44" s="19" t="str">
        <f t="shared" ca="1" si="17"/>
        <v/>
      </c>
      <c r="M44" s="20" t="str">
        <f t="shared" ca="1" si="10"/>
        <v/>
      </c>
      <c r="N44" s="20" t="str">
        <f t="shared" ca="1" si="11"/>
        <v/>
      </c>
      <c r="O44" s="41" t="str">
        <f t="shared" ca="1" si="12"/>
        <v/>
      </c>
      <c r="P44" s="57"/>
      <c r="Q44" s="30"/>
    </row>
    <row r="45" spans="1:17" s="2" customFormat="1" x14ac:dyDescent="0.25">
      <c r="A45" s="23" t="str">
        <f t="shared" si="15"/>
        <v/>
      </c>
      <c r="B45" s="2" t="str">
        <f t="shared" si="16"/>
        <v>2020-2021</v>
      </c>
      <c r="C45" s="28"/>
      <c r="D45" s="39" t="str">
        <f t="shared" si="6"/>
        <v>5/2/2021</v>
      </c>
      <c r="E45" s="14">
        <f t="shared" si="7"/>
        <v>2336766</v>
      </c>
      <c r="F45" s="14">
        <f t="shared" si="1"/>
        <v>116341</v>
      </c>
      <c r="G45" s="14">
        <f>+IF(E45="","",IF(COUNT($F$8:F45)=IF($G$3="",$N$3,$G$3),F45-E45,IF(E45&lt;F45,F45-E45,ROUND(+E45*IF(($F$3)&gt;=0.01,$F$3,$M$3)/12,))))</f>
        <v>27262</v>
      </c>
      <c r="H45" s="14">
        <f t="shared" si="4"/>
        <v>2247687</v>
      </c>
      <c r="J45" s="14" t="str">
        <f t="shared" si="14"/>
        <v/>
      </c>
      <c r="K45" s="18" t="str">
        <f t="shared" ca="1" si="18"/>
        <v>MARCH</v>
      </c>
      <c r="L45" s="19" t="str">
        <f t="shared" ca="1" si="17"/>
        <v/>
      </c>
      <c r="M45" s="20" t="str">
        <f t="shared" ca="1" si="10"/>
        <v/>
      </c>
      <c r="N45" s="20" t="str">
        <f t="shared" ca="1" si="11"/>
        <v/>
      </c>
      <c r="O45" s="41" t="str">
        <f t="shared" ca="1" si="12"/>
        <v/>
      </c>
      <c r="P45" s="57"/>
      <c r="Q45" s="30"/>
    </row>
    <row r="46" spans="1:17" s="2" customFormat="1" x14ac:dyDescent="0.25">
      <c r="A46" s="23" t="str">
        <f t="shared" si="15"/>
        <v>MARCH2021</v>
      </c>
      <c r="B46" s="2" t="str">
        <f t="shared" si="16"/>
        <v>2020-2021</v>
      </c>
      <c r="C46" s="28"/>
      <c r="D46" s="39" t="str">
        <f t="shared" si="6"/>
        <v>5/3/2021</v>
      </c>
      <c r="E46" s="14">
        <f t="shared" si="7"/>
        <v>2247687</v>
      </c>
      <c r="F46" s="14">
        <f t="shared" si="1"/>
        <v>116341</v>
      </c>
      <c r="G46" s="14">
        <f>+IF(E46="","",IF(COUNT($F$8:F46)=IF($G$3="",$N$3,$G$3),F46-E46,IF(E46&lt;F46,F46-E46,ROUND(+E46*IF(($F$3)&gt;=0.01,$F$3,$M$3)/12,))))</f>
        <v>26223</v>
      </c>
      <c r="H46" s="14">
        <f t="shared" si="4"/>
        <v>2157569</v>
      </c>
      <c r="J46" s="14">
        <f t="shared" si="14"/>
        <v>21517</v>
      </c>
      <c r="K46" s="18" t="str">
        <f t="shared" ca="1" si="18"/>
        <v>MARCH</v>
      </c>
      <c r="L46" s="19" t="str">
        <f t="shared" ca="1" si="17"/>
        <v/>
      </c>
      <c r="M46" s="20" t="str">
        <f t="shared" ref="M46:M67" ca="1" si="19">IF(OR(O45=0,O45=""),"",ROUND(IF($J$4="YES",SUMIF(B:J,L46,G:G)+SUMIF(B:J,L46,J:J)-SUMIF(B:J,L45,J:J),SUMIF(B:G,L46,G:G)),))</f>
        <v/>
      </c>
      <c r="N46" s="20" t="str">
        <f t="shared" ref="N46:N67" ca="1" si="20">IF(OR(O45=0,O45=""),"",ROUND(+SUMIF(B:H,L46,F:F),))</f>
        <v/>
      </c>
      <c r="O46" s="41" t="str">
        <f t="shared" ref="O46:O67" ca="1" si="21">IF(OR(O45=0,O45=""),"",+IF($J$4="YES",SUMIF(A:H,K47,H:H)+SUMIF(A:J,K47,J:J),SUMIF(A:H,K47,H:H)))</f>
        <v/>
      </c>
      <c r="P46" s="57"/>
      <c r="Q46" s="30"/>
    </row>
    <row r="47" spans="1:17" s="2" customFormat="1" x14ac:dyDescent="0.25">
      <c r="A47" s="23" t="str">
        <f t="shared" si="15"/>
        <v/>
      </c>
      <c r="B47" s="2" t="str">
        <f t="shared" si="16"/>
        <v>2021-2022</v>
      </c>
      <c r="C47" s="28"/>
      <c r="D47" s="39" t="str">
        <f t="shared" si="6"/>
        <v>5/4/2021</v>
      </c>
      <c r="E47" s="14">
        <f t="shared" si="7"/>
        <v>2157569</v>
      </c>
      <c r="F47" s="14">
        <f t="shared" si="1"/>
        <v>116341</v>
      </c>
      <c r="G47" s="14">
        <f>+IF(E47="","",IF(COUNT($F$8:F47)=IF($G$3="",$N$3,$G$3),F47-E47,IF(E47&lt;F47,F47-E47,ROUND(+E47*IF(($F$3)&gt;=0.01,$F$3,$M$3)/12,))))</f>
        <v>25172</v>
      </c>
      <c r="H47" s="14">
        <f t="shared" si="4"/>
        <v>2066400</v>
      </c>
      <c r="J47" s="14" t="str">
        <f t="shared" si="14"/>
        <v/>
      </c>
      <c r="K47" s="18" t="str">
        <f t="shared" ca="1" si="18"/>
        <v>MARCH</v>
      </c>
      <c r="L47" s="19" t="str">
        <f t="shared" ca="1" si="17"/>
        <v/>
      </c>
      <c r="M47" s="20" t="str">
        <f t="shared" ca="1" si="19"/>
        <v/>
      </c>
      <c r="N47" s="20" t="str">
        <f t="shared" ca="1" si="20"/>
        <v/>
      </c>
      <c r="O47" s="41" t="str">
        <f t="shared" ca="1" si="21"/>
        <v/>
      </c>
      <c r="P47" s="57"/>
      <c r="Q47" s="30"/>
    </row>
    <row r="48" spans="1:17" s="2" customFormat="1" x14ac:dyDescent="0.25">
      <c r="A48" s="23" t="str">
        <f t="shared" si="15"/>
        <v/>
      </c>
      <c r="B48" s="2" t="str">
        <f t="shared" si="16"/>
        <v>2021-2022</v>
      </c>
      <c r="C48" s="28"/>
      <c r="D48" s="39" t="str">
        <f t="shared" si="6"/>
        <v>5/5/2021</v>
      </c>
      <c r="E48" s="14">
        <f t="shared" si="7"/>
        <v>2066400</v>
      </c>
      <c r="F48" s="14">
        <f t="shared" si="1"/>
        <v>116341</v>
      </c>
      <c r="G48" s="14">
        <f>+IF(E48="","",IF(COUNT($F$8:F48)=IF($G$3="",$N$3,$G$3),F48-E48,IF(E48&lt;F48,F48-E48,ROUND(+E48*IF(($F$3)&gt;=0.01,$F$3,$M$3)/12,))))</f>
        <v>24108</v>
      </c>
      <c r="H48" s="14">
        <f t="shared" si="4"/>
        <v>1974167</v>
      </c>
      <c r="J48" s="14" t="str">
        <f t="shared" si="14"/>
        <v/>
      </c>
      <c r="K48" s="18" t="str">
        <f t="shared" ca="1" si="18"/>
        <v>MARCH</v>
      </c>
      <c r="L48" s="19" t="str">
        <f t="shared" ca="1" si="17"/>
        <v/>
      </c>
      <c r="M48" s="20" t="str">
        <f t="shared" ca="1" si="19"/>
        <v/>
      </c>
      <c r="N48" s="20" t="str">
        <f t="shared" ca="1" si="20"/>
        <v/>
      </c>
      <c r="O48" s="41" t="str">
        <f t="shared" ca="1" si="21"/>
        <v/>
      </c>
      <c r="P48" s="57"/>
      <c r="Q48" s="30"/>
    </row>
    <row r="49" spans="1:17" s="2" customFormat="1" x14ac:dyDescent="0.25">
      <c r="A49" s="23" t="str">
        <f t="shared" si="15"/>
        <v/>
      </c>
      <c r="B49" s="2" t="str">
        <f t="shared" si="16"/>
        <v>2021-2022</v>
      </c>
      <c r="C49" s="28"/>
      <c r="D49" s="39" t="str">
        <f t="shared" si="6"/>
        <v>5/6/2021</v>
      </c>
      <c r="E49" s="14">
        <f t="shared" si="7"/>
        <v>1974167</v>
      </c>
      <c r="F49" s="14">
        <f t="shared" si="1"/>
        <v>116341</v>
      </c>
      <c r="G49" s="14">
        <f>+IF(E49="","",IF(COUNT($F$8:F49)=IF($G$3="",$N$3,$G$3),F49-E49,IF(E49&lt;F49,F49-E49,ROUND(+E49*IF(($F$3)&gt;=0.01,$F$3,$M$3)/12,))))</f>
        <v>23032</v>
      </c>
      <c r="H49" s="14">
        <f t="shared" si="4"/>
        <v>1880858</v>
      </c>
      <c r="J49" s="14" t="str">
        <f t="shared" si="14"/>
        <v/>
      </c>
      <c r="K49" s="18" t="str">
        <f t="shared" ca="1" si="18"/>
        <v>MARCH</v>
      </c>
      <c r="L49" s="19" t="str">
        <f t="shared" ca="1" si="17"/>
        <v/>
      </c>
      <c r="M49" s="20" t="str">
        <f t="shared" ca="1" si="19"/>
        <v/>
      </c>
      <c r="N49" s="20" t="str">
        <f t="shared" ca="1" si="20"/>
        <v/>
      </c>
      <c r="O49" s="41" t="str">
        <f t="shared" ca="1" si="21"/>
        <v/>
      </c>
      <c r="P49" s="57"/>
      <c r="Q49" s="30"/>
    </row>
    <row r="50" spans="1:17" s="2" customFormat="1" x14ac:dyDescent="0.25">
      <c r="A50" s="23" t="str">
        <f t="shared" si="15"/>
        <v/>
      </c>
      <c r="B50" s="2" t="str">
        <f t="shared" si="16"/>
        <v>2021-2022</v>
      </c>
      <c r="C50" s="28"/>
      <c r="D50" s="39" t="str">
        <f t="shared" si="6"/>
        <v>5/7/2021</v>
      </c>
      <c r="E50" s="14">
        <f t="shared" si="7"/>
        <v>1880858</v>
      </c>
      <c r="F50" s="14">
        <f t="shared" si="1"/>
        <v>116341</v>
      </c>
      <c r="G50" s="14">
        <f>+IF(E50="","",IF(COUNT($F$8:F50)=IF($G$3="",$N$3,$G$3),F50-E50,IF(E50&lt;F50,F50-E50,ROUND(+E50*IF(($F$3)&gt;=0.01,$F$3,$M$3)/12,))))</f>
        <v>21943</v>
      </c>
      <c r="H50" s="14">
        <f t="shared" si="4"/>
        <v>1786460</v>
      </c>
      <c r="J50" s="14" t="str">
        <f t="shared" si="14"/>
        <v/>
      </c>
      <c r="K50" s="18" t="str">
        <f t="shared" ca="1" si="18"/>
        <v>MARCH</v>
      </c>
      <c r="L50" s="19" t="str">
        <f t="shared" ca="1" si="17"/>
        <v/>
      </c>
      <c r="M50" s="20" t="str">
        <f t="shared" ca="1" si="19"/>
        <v/>
      </c>
      <c r="N50" s="20" t="str">
        <f t="shared" ca="1" si="20"/>
        <v/>
      </c>
      <c r="O50" s="41" t="str">
        <f t="shared" ca="1" si="21"/>
        <v/>
      </c>
      <c r="P50" s="57"/>
      <c r="Q50" s="30"/>
    </row>
    <row r="51" spans="1:17" s="2" customFormat="1" x14ac:dyDescent="0.25">
      <c r="A51" s="23" t="str">
        <f t="shared" si="15"/>
        <v/>
      </c>
      <c r="B51" s="2" t="str">
        <f t="shared" si="16"/>
        <v>2021-2022</v>
      </c>
      <c r="C51" s="28"/>
      <c r="D51" s="39" t="str">
        <f t="shared" si="6"/>
        <v>5/8/2021</v>
      </c>
      <c r="E51" s="14">
        <f t="shared" si="7"/>
        <v>1786460</v>
      </c>
      <c r="F51" s="14">
        <f t="shared" si="1"/>
        <v>116341</v>
      </c>
      <c r="G51" s="14">
        <f>+IF(E51="","",IF(COUNT($F$8:F51)=IF($G$3="",$N$3,$G$3),F51-E51,IF(E51&lt;F51,F51-E51,ROUND(+E51*IF(($F$3)&gt;=0.01,$F$3,$M$3)/12,))))</f>
        <v>20842</v>
      </c>
      <c r="H51" s="14">
        <f t="shared" si="4"/>
        <v>1690961</v>
      </c>
      <c r="J51" s="14" t="str">
        <f t="shared" si="14"/>
        <v/>
      </c>
      <c r="K51" s="18" t="str">
        <f t="shared" ca="1" si="18"/>
        <v>MARCH</v>
      </c>
      <c r="L51" s="19" t="str">
        <f t="shared" ca="1" si="17"/>
        <v/>
      </c>
      <c r="M51" s="20" t="str">
        <f t="shared" ca="1" si="19"/>
        <v/>
      </c>
      <c r="N51" s="20" t="str">
        <f t="shared" ca="1" si="20"/>
        <v/>
      </c>
      <c r="O51" s="41" t="str">
        <f t="shared" ca="1" si="21"/>
        <v/>
      </c>
      <c r="P51" s="57"/>
      <c r="Q51" s="30"/>
    </row>
    <row r="52" spans="1:17" s="2" customFormat="1" x14ac:dyDescent="0.25">
      <c r="A52" s="23" t="str">
        <f t="shared" si="15"/>
        <v/>
      </c>
      <c r="B52" s="2" t="str">
        <f t="shared" si="16"/>
        <v>2021-2022</v>
      </c>
      <c r="C52" s="28"/>
      <c r="D52" s="39" t="str">
        <f t="shared" si="6"/>
        <v>5/9/2021</v>
      </c>
      <c r="E52" s="14">
        <f t="shared" si="7"/>
        <v>1690961</v>
      </c>
      <c r="F52" s="14">
        <f t="shared" si="1"/>
        <v>116341</v>
      </c>
      <c r="G52" s="14">
        <f>+IF(E52="","",IF(COUNT($F$8:F52)=IF($G$3="",$N$3,$G$3),F52-E52,IF(E52&lt;F52,F52-E52,ROUND(+E52*IF(($F$3)&gt;=0.01,$F$3,$M$3)/12,))))</f>
        <v>19728</v>
      </c>
      <c r="H52" s="14">
        <f t="shared" si="4"/>
        <v>1594348</v>
      </c>
      <c r="J52" s="14" t="str">
        <f t="shared" si="14"/>
        <v/>
      </c>
      <c r="K52" s="18" t="str">
        <f t="shared" ca="1" si="18"/>
        <v>MARCH</v>
      </c>
      <c r="L52" s="19" t="str">
        <f t="shared" ca="1" si="17"/>
        <v/>
      </c>
      <c r="M52" s="20" t="str">
        <f t="shared" ca="1" si="19"/>
        <v/>
      </c>
      <c r="N52" s="20" t="str">
        <f t="shared" ca="1" si="20"/>
        <v/>
      </c>
      <c r="O52" s="41" t="str">
        <f t="shared" ca="1" si="21"/>
        <v/>
      </c>
      <c r="P52" s="57"/>
      <c r="Q52" s="30"/>
    </row>
    <row r="53" spans="1:17" s="2" customFormat="1" x14ac:dyDescent="0.25">
      <c r="A53" s="23" t="str">
        <f t="shared" si="15"/>
        <v/>
      </c>
      <c r="B53" s="2" t="str">
        <f t="shared" si="16"/>
        <v>2021-2022</v>
      </c>
      <c r="C53" s="28"/>
      <c r="D53" s="39" t="str">
        <f t="shared" si="6"/>
        <v>5/10/2021</v>
      </c>
      <c r="E53" s="14">
        <f t="shared" si="7"/>
        <v>1594348</v>
      </c>
      <c r="F53" s="14">
        <f t="shared" si="1"/>
        <v>116341</v>
      </c>
      <c r="G53" s="14">
        <f>+IF(E53="","",IF(COUNT($F$8:F53)=IF($G$3="",$N$3,$G$3),F53-E53,IF(E53&lt;F53,F53-E53,ROUND(+E53*IF(($F$3)&gt;=0.01,$F$3,$M$3)/12,))))</f>
        <v>18601</v>
      </c>
      <c r="H53" s="14">
        <f t="shared" si="4"/>
        <v>1496608</v>
      </c>
      <c r="J53" s="14" t="str">
        <f t="shared" si="14"/>
        <v/>
      </c>
      <c r="K53" s="18" t="str">
        <f t="shared" ca="1" si="18"/>
        <v>MARCH</v>
      </c>
      <c r="L53" s="19" t="str">
        <f t="shared" ca="1" si="17"/>
        <v/>
      </c>
      <c r="M53" s="20" t="str">
        <f t="shared" ca="1" si="19"/>
        <v/>
      </c>
      <c r="N53" s="20" t="str">
        <f t="shared" ca="1" si="20"/>
        <v/>
      </c>
      <c r="O53" s="41" t="str">
        <f t="shared" ca="1" si="21"/>
        <v/>
      </c>
      <c r="P53" s="57"/>
      <c r="Q53" s="30"/>
    </row>
    <row r="54" spans="1:17" s="2" customFormat="1" x14ac:dyDescent="0.25">
      <c r="A54" s="23" t="str">
        <f t="shared" si="15"/>
        <v/>
      </c>
      <c r="B54" s="2" t="str">
        <f t="shared" si="16"/>
        <v>2021-2022</v>
      </c>
      <c r="C54" s="28"/>
      <c r="D54" s="39" t="str">
        <f t="shared" si="6"/>
        <v>5/11/2021</v>
      </c>
      <c r="E54" s="14">
        <f t="shared" si="7"/>
        <v>1496608</v>
      </c>
      <c r="F54" s="14">
        <f t="shared" si="1"/>
        <v>116341</v>
      </c>
      <c r="G54" s="14">
        <f>+IF(E54="","",IF(COUNT($F$8:F54)=IF($G$3="",$N$3,$G$3),F54-E54,IF(E54&lt;F54,F54-E54,ROUND(+E54*IF(($F$3)&gt;=0.01,$F$3,$M$3)/12,))))</f>
        <v>17460</v>
      </c>
      <c r="H54" s="14">
        <f t="shared" si="4"/>
        <v>1397727</v>
      </c>
      <c r="J54" s="14" t="str">
        <f t="shared" si="14"/>
        <v/>
      </c>
      <c r="K54" s="18" t="str">
        <f t="shared" ca="1" si="18"/>
        <v>MARCH</v>
      </c>
      <c r="L54" s="19" t="str">
        <f t="shared" ca="1" si="17"/>
        <v/>
      </c>
      <c r="M54" s="20" t="str">
        <f t="shared" ca="1" si="19"/>
        <v/>
      </c>
      <c r="N54" s="20" t="str">
        <f t="shared" ca="1" si="20"/>
        <v/>
      </c>
      <c r="O54" s="41" t="str">
        <f t="shared" ca="1" si="21"/>
        <v/>
      </c>
      <c r="P54" s="57"/>
      <c r="Q54" s="30"/>
    </row>
    <row r="55" spans="1:17" s="2" customFormat="1" x14ac:dyDescent="0.25">
      <c r="A55" s="23" t="str">
        <f t="shared" si="15"/>
        <v/>
      </c>
      <c r="B55" s="2" t="str">
        <f t="shared" si="16"/>
        <v>2021-2022</v>
      </c>
      <c r="C55" s="28"/>
      <c r="D55" s="39" t="str">
        <f t="shared" si="6"/>
        <v>5/12/2021</v>
      </c>
      <c r="E55" s="14">
        <f t="shared" si="7"/>
        <v>1397727</v>
      </c>
      <c r="F55" s="14">
        <f t="shared" si="1"/>
        <v>116341</v>
      </c>
      <c r="G55" s="14">
        <f>+IF(E55="","",IF(COUNT($F$8:F55)=IF($G$3="",$N$3,$G$3),F55-E55,IF(E55&lt;F55,F55-E55,ROUND(+E55*IF(($F$3)&gt;=0.01,$F$3,$M$3)/12,))))</f>
        <v>16307</v>
      </c>
      <c r="H55" s="14">
        <f t="shared" si="4"/>
        <v>1297693</v>
      </c>
      <c r="J55" s="14" t="str">
        <f t="shared" si="14"/>
        <v/>
      </c>
      <c r="K55" s="18" t="str">
        <f t="shared" ca="1" si="18"/>
        <v>MARCH</v>
      </c>
      <c r="L55" s="19" t="str">
        <f t="shared" ca="1" si="17"/>
        <v/>
      </c>
      <c r="M55" s="20" t="str">
        <f t="shared" ca="1" si="19"/>
        <v/>
      </c>
      <c r="N55" s="20" t="str">
        <f t="shared" ca="1" si="20"/>
        <v/>
      </c>
      <c r="O55" s="41" t="str">
        <f t="shared" ca="1" si="21"/>
        <v/>
      </c>
      <c r="P55" s="57"/>
      <c r="Q55" s="30"/>
    </row>
    <row r="56" spans="1:17" s="2" customFormat="1" x14ac:dyDescent="0.25">
      <c r="A56" s="23" t="str">
        <f t="shared" si="15"/>
        <v/>
      </c>
      <c r="B56" s="2" t="str">
        <f t="shared" si="16"/>
        <v>2021-2022</v>
      </c>
      <c r="C56" s="28"/>
      <c r="D56" s="39" t="str">
        <f t="shared" si="6"/>
        <v>5/1/2022</v>
      </c>
      <c r="E56" s="14">
        <f t="shared" si="7"/>
        <v>1297693</v>
      </c>
      <c r="F56" s="14">
        <f t="shared" si="1"/>
        <v>116341</v>
      </c>
      <c r="G56" s="14">
        <f>+IF(E56="","",IF(COUNT($F$8:F56)=IF($G$3="",$N$3,$G$3),F56-E56,IF(E56&lt;F56,F56-E56,ROUND(+E56*IF(($F$3)&gt;=0.01,$F$3,$M$3)/12,))))</f>
        <v>15140</v>
      </c>
      <c r="H56" s="14">
        <f t="shared" si="4"/>
        <v>1196492</v>
      </c>
      <c r="J56" s="14" t="str">
        <f t="shared" si="14"/>
        <v/>
      </c>
      <c r="K56" s="18" t="str">
        <f t="shared" ca="1" si="18"/>
        <v>MARCH</v>
      </c>
      <c r="L56" s="19" t="str">
        <f t="shared" ref="L56:L58" ca="1" si="22">IF(OR(O55=0,O55=""),"",+LEFT(L55,4)+1&amp;"-"&amp;RIGHT(L55,4)+1)</f>
        <v/>
      </c>
      <c r="M56" s="20" t="str">
        <f t="shared" ca="1" si="19"/>
        <v/>
      </c>
      <c r="N56" s="20" t="str">
        <f t="shared" ca="1" si="20"/>
        <v/>
      </c>
      <c r="O56" s="41" t="str">
        <f t="shared" ca="1" si="21"/>
        <v/>
      </c>
      <c r="P56" s="57"/>
      <c r="Q56" s="30"/>
    </row>
    <row r="57" spans="1:17" s="2" customFormat="1" x14ac:dyDescent="0.25">
      <c r="A57" s="23" t="str">
        <f t="shared" si="15"/>
        <v/>
      </c>
      <c r="B57" s="2" t="str">
        <f t="shared" si="16"/>
        <v>2021-2022</v>
      </c>
      <c r="C57" s="28"/>
      <c r="D57" s="39" t="str">
        <f t="shared" si="6"/>
        <v>5/2/2022</v>
      </c>
      <c r="E57" s="14">
        <f t="shared" si="7"/>
        <v>1196492</v>
      </c>
      <c r="F57" s="14">
        <f t="shared" si="1"/>
        <v>116341</v>
      </c>
      <c r="G57" s="14">
        <f>+IF(E57="","",IF(COUNT($F$8:F57)=IF($G$3="",$N$3,$G$3),F57-E57,IF(E57&lt;F57,F57-E57,ROUND(+E57*IF(($F$3)&gt;=0.01,$F$3,$M$3)/12,))))</f>
        <v>13959</v>
      </c>
      <c r="H57" s="14">
        <f t="shared" si="4"/>
        <v>1094110</v>
      </c>
      <c r="J57" s="14" t="str">
        <f t="shared" si="14"/>
        <v/>
      </c>
      <c r="K57" s="18" t="str">
        <f t="shared" ca="1" si="18"/>
        <v>MARCH</v>
      </c>
      <c r="L57" s="19" t="str">
        <f t="shared" ca="1" si="22"/>
        <v/>
      </c>
      <c r="M57" s="20" t="str">
        <f t="shared" ca="1" si="19"/>
        <v/>
      </c>
      <c r="N57" s="20" t="str">
        <f t="shared" ca="1" si="20"/>
        <v/>
      </c>
      <c r="O57" s="41" t="str">
        <f t="shared" ca="1" si="21"/>
        <v/>
      </c>
      <c r="P57" s="57"/>
      <c r="Q57" s="30"/>
    </row>
    <row r="58" spans="1:17" s="2" customFormat="1" x14ac:dyDescent="0.25">
      <c r="A58" s="23" t="str">
        <f t="shared" si="15"/>
        <v>MARCH2022</v>
      </c>
      <c r="B58" s="2" t="str">
        <f t="shared" si="16"/>
        <v>2021-2022</v>
      </c>
      <c r="C58" s="28"/>
      <c r="D58" s="39" t="str">
        <f t="shared" si="6"/>
        <v>5/3/2022</v>
      </c>
      <c r="E58" s="14">
        <f t="shared" si="7"/>
        <v>1094110</v>
      </c>
      <c r="F58" s="14">
        <f t="shared" si="1"/>
        <v>116341</v>
      </c>
      <c r="G58" s="14">
        <f>+IF(E58="","",IF(COUNT($F$8:F58)=IF($G$3="",$N$3,$G$3),F58-E58,IF(E58&lt;F58,F58-E58,ROUND(+E58*IF(($F$3)&gt;=0.01,$F$3,$M$3)/12,))))</f>
        <v>12765</v>
      </c>
      <c r="H58" s="14">
        <f t="shared" si="4"/>
        <v>990534</v>
      </c>
      <c r="J58" s="14">
        <f t="shared" si="14"/>
        <v>9878</v>
      </c>
      <c r="K58" s="18" t="str">
        <f t="shared" ca="1" si="18"/>
        <v>MARCH</v>
      </c>
      <c r="L58" s="19" t="str">
        <f t="shared" ca="1" si="22"/>
        <v/>
      </c>
      <c r="M58" s="20" t="str">
        <f t="shared" ca="1" si="19"/>
        <v/>
      </c>
      <c r="N58" s="20" t="str">
        <f t="shared" ca="1" si="20"/>
        <v/>
      </c>
      <c r="O58" s="41" t="str">
        <f t="shared" ca="1" si="21"/>
        <v/>
      </c>
      <c r="P58" s="57"/>
      <c r="Q58" s="30"/>
    </row>
    <row r="59" spans="1:17" s="2" customFormat="1" x14ac:dyDescent="0.25">
      <c r="A59" s="23" t="str">
        <f t="shared" si="15"/>
        <v/>
      </c>
      <c r="B59" s="2" t="str">
        <f t="shared" si="16"/>
        <v>2022-2023</v>
      </c>
      <c r="C59" s="28"/>
      <c r="D59" s="39" t="str">
        <f t="shared" si="6"/>
        <v>5/4/2022</v>
      </c>
      <c r="E59" s="14">
        <f t="shared" si="7"/>
        <v>990534</v>
      </c>
      <c r="F59" s="14">
        <f t="shared" si="1"/>
        <v>116341</v>
      </c>
      <c r="G59" s="14">
        <f>+IF(E59="","",IF(COUNT($F$8:F59)=IF($G$3="",$N$3,$G$3),F59-E59,IF(E59&lt;F59,F59-E59,ROUND(+E59*IF(($F$3)&gt;=0.01,$F$3,$M$3)/12,))))</f>
        <v>11556</v>
      </c>
      <c r="H59" s="14">
        <f t="shared" si="4"/>
        <v>885749</v>
      </c>
      <c r="J59" s="14" t="str">
        <f t="shared" si="14"/>
        <v/>
      </c>
      <c r="K59" s="18" t="str">
        <f t="shared" ca="1" si="18"/>
        <v>MARCH</v>
      </c>
      <c r="L59" s="19" t="str">
        <f t="shared" ref="L59:L67" ca="1" si="23">IF(OR(O58=0,O58=""),"",+LEFT(L58,4)+1&amp;"-"&amp;RIGHT(L58,4)+1)</f>
        <v/>
      </c>
      <c r="M59" s="20" t="str">
        <f t="shared" ca="1" si="19"/>
        <v/>
      </c>
      <c r="N59" s="20" t="str">
        <f t="shared" ca="1" si="20"/>
        <v/>
      </c>
      <c r="O59" s="41" t="str">
        <f t="shared" ca="1" si="21"/>
        <v/>
      </c>
      <c r="P59" s="57"/>
      <c r="Q59" s="30"/>
    </row>
    <row r="60" spans="1:17" s="2" customFormat="1" x14ac:dyDescent="0.25">
      <c r="A60" s="23" t="str">
        <f t="shared" si="15"/>
        <v/>
      </c>
      <c r="B60" s="2" t="str">
        <f t="shared" si="16"/>
        <v>2022-2023</v>
      </c>
      <c r="C60" s="28"/>
      <c r="D60" s="39" t="str">
        <f t="shared" si="6"/>
        <v>5/5/2022</v>
      </c>
      <c r="E60" s="14">
        <f t="shared" si="7"/>
        <v>885749</v>
      </c>
      <c r="F60" s="14">
        <f t="shared" si="1"/>
        <v>116341</v>
      </c>
      <c r="G60" s="14">
        <f>+IF(E60="","",IF(COUNT($F$8:F60)=IF($G$3="",$N$3,$G$3),F60-E60,IF(E60&lt;F60,F60-E60,ROUND(+E60*IF(($F$3)&gt;=0.01,$F$3,$M$3)/12,))))</f>
        <v>10334</v>
      </c>
      <c r="H60" s="14">
        <f t="shared" si="4"/>
        <v>779742</v>
      </c>
      <c r="J60" s="14" t="str">
        <f t="shared" si="14"/>
        <v/>
      </c>
      <c r="K60" s="18"/>
      <c r="L60" s="19" t="str">
        <f t="shared" ca="1" si="23"/>
        <v/>
      </c>
      <c r="M60" s="20" t="str">
        <f t="shared" ca="1" si="19"/>
        <v/>
      </c>
      <c r="N60" s="20" t="str">
        <f t="shared" ca="1" si="20"/>
        <v/>
      </c>
      <c r="O60" s="41" t="str">
        <f t="shared" ca="1" si="21"/>
        <v/>
      </c>
      <c r="P60" s="57"/>
      <c r="Q60" s="30"/>
    </row>
    <row r="61" spans="1:17" s="2" customFormat="1" x14ac:dyDescent="0.25">
      <c r="A61" s="23" t="str">
        <f t="shared" si="15"/>
        <v/>
      </c>
      <c r="B61" s="2" t="str">
        <f t="shared" si="16"/>
        <v>2022-2023</v>
      </c>
      <c r="C61" s="28"/>
      <c r="D61" s="39" t="str">
        <f t="shared" si="6"/>
        <v>5/6/2022</v>
      </c>
      <c r="E61" s="14">
        <f t="shared" si="7"/>
        <v>779742</v>
      </c>
      <c r="F61" s="14">
        <f t="shared" si="1"/>
        <v>116341</v>
      </c>
      <c r="G61" s="14">
        <f>+IF(E61="","",IF(COUNT($F$8:F61)=IF($G$3="",$N$3,$G$3),F61-E61,IF(E61&lt;F61,F61-E61,ROUND(+E61*IF(($F$3)&gt;=0.01,$F$3,$M$3)/12,))))</f>
        <v>9097</v>
      </c>
      <c r="H61" s="14">
        <f t="shared" si="4"/>
        <v>672498</v>
      </c>
      <c r="J61" s="14" t="str">
        <f t="shared" si="14"/>
        <v/>
      </c>
      <c r="K61" s="18"/>
      <c r="L61" s="19" t="str">
        <f t="shared" ca="1" si="23"/>
        <v/>
      </c>
      <c r="M61" s="20" t="str">
        <f t="shared" ca="1" si="19"/>
        <v/>
      </c>
      <c r="N61" s="20" t="str">
        <f t="shared" ca="1" si="20"/>
        <v/>
      </c>
      <c r="O61" s="41" t="str">
        <f t="shared" ca="1" si="21"/>
        <v/>
      </c>
      <c r="P61" s="57"/>
      <c r="Q61" s="30"/>
    </row>
    <row r="62" spans="1:17" s="2" customFormat="1" x14ac:dyDescent="0.25">
      <c r="A62" s="23" t="str">
        <f t="shared" si="15"/>
        <v/>
      </c>
      <c r="B62" s="2" t="str">
        <f t="shared" si="16"/>
        <v>2022-2023</v>
      </c>
      <c r="C62" s="28"/>
      <c r="D62" s="39" t="str">
        <f t="shared" si="6"/>
        <v>5/7/2022</v>
      </c>
      <c r="E62" s="14">
        <f t="shared" si="7"/>
        <v>672498</v>
      </c>
      <c r="F62" s="14">
        <f t="shared" si="1"/>
        <v>116341</v>
      </c>
      <c r="G62" s="14">
        <f>+IF(E62="","",IF(COUNT($F$8:F62)=IF($G$3="",$N$3,$G$3),F62-E62,IF(E62&lt;F62,F62-E62,ROUND(+E62*IF(($F$3)&gt;=0.01,$F$3,$M$3)/12,))))</f>
        <v>7846</v>
      </c>
      <c r="H62" s="14">
        <f t="shared" si="4"/>
        <v>564003</v>
      </c>
      <c r="J62" s="14" t="str">
        <f t="shared" si="14"/>
        <v/>
      </c>
      <c r="K62" s="18"/>
      <c r="L62" s="19" t="str">
        <f t="shared" ca="1" si="23"/>
        <v/>
      </c>
      <c r="M62" s="20" t="str">
        <f t="shared" ca="1" si="19"/>
        <v/>
      </c>
      <c r="N62" s="20" t="str">
        <f t="shared" ca="1" si="20"/>
        <v/>
      </c>
      <c r="O62" s="41" t="str">
        <f t="shared" ca="1" si="21"/>
        <v/>
      </c>
      <c r="P62" s="57"/>
      <c r="Q62" s="30"/>
    </row>
    <row r="63" spans="1:17" s="2" customFormat="1" x14ac:dyDescent="0.25">
      <c r="A63" s="23" t="str">
        <f t="shared" si="15"/>
        <v/>
      </c>
      <c r="B63" s="2" t="str">
        <f t="shared" si="16"/>
        <v>2022-2023</v>
      </c>
      <c r="C63" s="28"/>
      <c r="D63" s="39" t="str">
        <f t="shared" si="6"/>
        <v>5/8/2022</v>
      </c>
      <c r="E63" s="14">
        <f t="shared" si="7"/>
        <v>564003</v>
      </c>
      <c r="F63" s="14">
        <f t="shared" si="1"/>
        <v>116341</v>
      </c>
      <c r="G63" s="14">
        <f>+IF(E63="","",IF(COUNT($F$8:F63)=IF($G$3="",$N$3,$G$3),F63-E63,IF(E63&lt;F63,F63-E63,ROUND(+E63*IF(($F$3)&gt;=0.01,$F$3,$M$3)/12,))))</f>
        <v>6580</v>
      </c>
      <c r="H63" s="14">
        <f t="shared" si="4"/>
        <v>454242</v>
      </c>
      <c r="J63" s="14" t="str">
        <f t="shared" si="14"/>
        <v/>
      </c>
      <c r="K63" s="18"/>
      <c r="L63" s="19" t="str">
        <f t="shared" ca="1" si="23"/>
        <v/>
      </c>
      <c r="M63" s="20" t="str">
        <f t="shared" ca="1" si="19"/>
        <v/>
      </c>
      <c r="N63" s="20" t="str">
        <f t="shared" ca="1" si="20"/>
        <v/>
      </c>
      <c r="O63" s="41" t="str">
        <f t="shared" ca="1" si="21"/>
        <v/>
      </c>
      <c r="P63" s="57"/>
      <c r="Q63" s="30"/>
    </row>
    <row r="64" spans="1:17" s="2" customFormat="1" x14ac:dyDescent="0.25">
      <c r="A64" s="23" t="str">
        <f t="shared" si="15"/>
        <v/>
      </c>
      <c r="B64" s="2" t="str">
        <f t="shared" si="16"/>
        <v>2022-2023</v>
      </c>
      <c r="C64" s="28"/>
      <c r="D64" s="39" t="str">
        <f t="shared" si="6"/>
        <v>5/9/2022</v>
      </c>
      <c r="E64" s="14">
        <f t="shared" si="7"/>
        <v>454242</v>
      </c>
      <c r="F64" s="14">
        <f t="shared" si="1"/>
        <v>116341</v>
      </c>
      <c r="G64" s="14">
        <f>+IF(E64="","",IF(COUNT($F$8:F64)=IF($G$3="",$N$3,$G$3),F64-E64,IF(E64&lt;F64,F64-E64,ROUND(+E64*IF(($F$3)&gt;=0.01,$F$3,$M$3)/12,))))</f>
        <v>5299</v>
      </c>
      <c r="H64" s="14">
        <f t="shared" si="4"/>
        <v>343200</v>
      </c>
      <c r="J64" s="14" t="str">
        <f t="shared" si="14"/>
        <v/>
      </c>
      <c r="K64" s="18"/>
      <c r="L64" s="19" t="str">
        <f t="shared" ca="1" si="23"/>
        <v/>
      </c>
      <c r="M64" s="20" t="str">
        <f t="shared" ca="1" si="19"/>
        <v/>
      </c>
      <c r="N64" s="20" t="str">
        <f t="shared" ca="1" si="20"/>
        <v/>
      </c>
      <c r="O64" s="41" t="str">
        <f t="shared" ca="1" si="21"/>
        <v/>
      </c>
      <c r="P64" s="57"/>
      <c r="Q64" s="30"/>
    </row>
    <row r="65" spans="1:17" s="2" customFormat="1" x14ac:dyDescent="0.25">
      <c r="A65" s="23" t="str">
        <f t="shared" si="15"/>
        <v/>
      </c>
      <c r="B65" s="2" t="str">
        <f t="shared" si="16"/>
        <v>2022-2023</v>
      </c>
      <c r="C65" s="28"/>
      <c r="D65" s="39" t="str">
        <f t="shared" si="6"/>
        <v>5/10/2022</v>
      </c>
      <c r="E65" s="14">
        <f t="shared" si="7"/>
        <v>343200</v>
      </c>
      <c r="F65" s="14">
        <f t="shared" si="1"/>
        <v>116341</v>
      </c>
      <c r="G65" s="14">
        <f>+IF(E65="","",IF(COUNT($F$8:F65)=IF($G$3="",$N$3,$G$3),F65-E65,IF(E65&lt;F65,F65-E65,ROUND(+E65*IF(($F$3)&gt;=0.01,$F$3,$M$3)/12,))))</f>
        <v>4004</v>
      </c>
      <c r="H65" s="14">
        <f t="shared" si="4"/>
        <v>230863</v>
      </c>
      <c r="J65" s="14" t="str">
        <f t="shared" si="14"/>
        <v/>
      </c>
      <c r="K65" s="18"/>
      <c r="L65" s="19" t="str">
        <f t="shared" ca="1" si="23"/>
        <v/>
      </c>
      <c r="M65" s="20" t="str">
        <f t="shared" ca="1" si="19"/>
        <v/>
      </c>
      <c r="N65" s="20" t="str">
        <f t="shared" ca="1" si="20"/>
        <v/>
      </c>
      <c r="O65" s="41" t="str">
        <f t="shared" ca="1" si="21"/>
        <v/>
      </c>
      <c r="P65" s="57"/>
      <c r="Q65" s="30"/>
    </row>
    <row r="66" spans="1:17" s="2" customFormat="1" x14ac:dyDescent="0.25">
      <c r="A66" s="23" t="str">
        <f t="shared" si="15"/>
        <v/>
      </c>
      <c r="B66" s="2" t="str">
        <f t="shared" si="16"/>
        <v>2022-2023</v>
      </c>
      <c r="C66" s="28"/>
      <c r="D66" s="39" t="str">
        <f t="shared" si="6"/>
        <v>5/11/2022</v>
      </c>
      <c r="E66" s="14">
        <f t="shared" si="7"/>
        <v>230863</v>
      </c>
      <c r="F66" s="14">
        <f t="shared" si="1"/>
        <v>116341</v>
      </c>
      <c r="G66" s="14">
        <f>+IF(E66="","",IF(COUNT($F$8:F66)=IF($G$3="",$N$3,$G$3),F66-E66,IF(E66&lt;F66,F66-E66,ROUND(+E66*IF(($F$3)&gt;=0.01,$F$3,$M$3)/12,))))</f>
        <v>2693</v>
      </c>
      <c r="H66" s="14">
        <f t="shared" si="4"/>
        <v>117215</v>
      </c>
      <c r="J66" s="14" t="str">
        <f t="shared" si="14"/>
        <v/>
      </c>
      <c r="K66" s="18"/>
      <c r="L66" s="19" t="str">
        <f t="shared" ca="1" si="23"/>
        <v/>
      </c>
      <c r="M66" s="20" t="str">
        <f t="shared" ca="1" si="19"/>
        <v/>
      </c>
      <c r="N66" s="20" t="str">
        <f t="shared" ca="1" si="20"/>
        <v/>
      </c>
      <c r="O66" s="41" t="str">
        <f t="shared" ca="1" si="21"/>
        <v/>
      </c>
      <c r="P66" s="57"/>
      <c r="Q66" s="30"/>
    </row>
    <row r="67" spans="1:17" s="2" customFormat="1" x14ac:dyDescent="0.25">
      <c r="A67" s="23" t="str">
        <f t="shared" si="15"/>
        <v/>
      </c>
      <c r="B67" s="2" t="str">
        <f t="shared" si="16"/>
        <v>2022-2023</v>
      </c>
      <c r="C67" s="28"/>
      <c r="D67" s="39" t="str">
        <f t="shared" si="6"/>
        <v>5/12/2022</v>
      </c>
      <c r="E67" s="14">
        <f t="shared" si="7"/>
        <v>117215</v>
      </c>
      <c r="F67" s="14">
        <f t="shared" si="1"/>
        <v>116341</v>
      </c>
      <c r="G67" s="14">
        <f>+IF(E67="","",IF(COUNT($F$8:F67)=IF($G$3="",$N$3,$G$3),F67-E67,IF(E67&lt;F67,F67-E67,ROUND(+E67*IF(($F$3)&gt;=0.01,$F$3,$M$3)/12,))))</f>
        <v>-874</v>
      </c>
      <c r="H67" s="14">
        <f t="shared" si="4"/>
        <v>0</v>
      </c>
      <c r="J67" s="14" t="str">
        <f t="shared" si="14"/>
        <v/>
      </c>
      <c r="K67" s="18"/>
      <c r="L67" s="19" t="str">
        <f t="shared" ca="1" si="23"/>
        <v/>
      </c>
      <c r="M67" s="20" t="str">
        <f t="shared" ca="1" si="19"/>
        <v/>
      </c>
      <c r="N67" s="20" t="str">
        <f t="shared" ca="1" si="20"/>
        <v/>
      </c>
      <c r="O67" s="41" t="str">
        <f t="shared" ca="1" si="21"/>
        <v/>
      </c>
      <c r="P67" s="57"/>
      <c r="Q67" s="30"/>
    </row>
    <row r="68" spans="1:17" s="2" customFormat="1" x14ac:dyDescent="0.25">
      <c r="A68" s="23" t="e">
        <f t="shared" si="15"/>
        <v>#VALUE!</v>
      </c>
      <c r="B68" s="2" t="e">
        <f t="shared" si="16"/>
        <v>#VALUE!</v>
      </c>
      <c r="C68" s="28"/>
      <c r="D68" s="39" t="str">
        <f t="shared" si="6"/>
        <v/>
      </c>
      <c r="E68" s="14" t="str">
        <f t="shared" si="7"/>
        <v/>
      </c>
      <c r="F68" s="14" t="str">
        <f t="shared" si="1"/>
        <v/>
      </c>
      <c r="G68" s="14" t="str">
        <f>+IF(E68="","",IF(COUNT($F$8:F68)=IF($G$3="",$N$3,$G$3),F68-E68,IF(E68&lt;F68,F68-E68,ROUND(+E68*IF(($F$3)&gt;=0.01,$F$3,$M$3)/12,))))</f>
        <v/>
      </c>
      <c r="H68" s="14" t="str">
        <f t="shared" si="4"/>
        <v/>
      </c>
      <c r="J68" s="14" t="str">
        <f t="shared" si="14"/>
        <v/>
      </c>
      <c r="K68" s="18"/>
      <c r="O68" s="42"/>
      <c r="P68" s="57"/>
      <c r="Q68" s="30"/>
    </row>
    <row r="69" spans="1:17" s="2" customFormat="1" x14ac:dyDescent="0.25">
      <c r="A69" s="23" t="e">
        <f t="shared" si="15"/>
        <v>#VALUE!</v>
      </c>
      <c r="B69" s="2" t="e">
        <f t="shared" si="16"/>
        <v>#VALUE!</v>
      </c>
      <c r="C69" s="28"/>
      <c r="D69" s="39" t="str">
        <f t="shared" si="6"/>
        <v/>
      </c>
      <c r="E69" s="14" t="str">
        <f t="shared" si="7"/>
        <v/>
      </c>
      <c r="F69" s="14" t="str">
        <f t="shared" si="1"/>
        <v/>
      </c>
      <c r="G69" s="14" t="str">
        <f>+IF(E69="","",IF(COUNT($F$8:F69)=IF($G$3="",$N$3,$G$3),F69-E69,IF(E69&lt;F69,F69-E69,ROUND(+E69*IF(($F$3)&gt;=0.01,$F$3,$M$3)/12,))))</f>
        <v/>
      </c>
      <c r="H69" s="14" t="str">
        <f t="shared" si="4"/>
        <v/>
      </c>
      <c r="J69" s="14" t="str">
        <f t="shared" si="14"/>
        <v/>
      </c>
      <c r="O69" s="42"/>
      <c r="P69" s="57"/>
      <c r="Q69" s="30"/>
    </row>
    <row r="70" spans="1:17" s="2" customFormat="1" x14ac:dyDescent="0.25">
      <c r="A70" s="23" t="e">
        <f t="shared" si="15"/>
        <v>#VALUE!</v>
      </c>
      <c r="B70" s="2" t="e">
        <f t="shared" si="16"/>
        <v>#VALUE!</v>
      </c>
      <c r="C70" s="28"/>
      <c r="D70" s="39" t="str">
        <f t="shared" si="6"/>
        <v/>
      </c>
      <c r="E70" s="14" t="str">
        <f t="shared" si="7"/>
        <v/>
      </c>
      <c r="F70" s="14" t="str">
        <f t="shared" si="1"/>
        <v/>
      </c>
      <c r="G70" s="14" t="str">
        <f>+IF(E70="","",IF(COUNT($F$8:F70)=IF($G$3="",$N$3,$G$3),F70-E70,IF(E70&lt;F70,F70-E70,ROUND(+E70*IF(($F$3)&gt;=0.01,$F$3,$M$3)/12,))))</f>
        <v/>
      </c>
      <c r="H70" s="14" t="str">
        <f t="shared" si="4"/>
        <v/>
      </c>
      <c r="J70" s="14" t="str">
        <f t="shared" si="14"/>
        <v/>
      </c>
      <c r="O70" s="42"/>
      <c r="P70" s="57"/>
      <c r="Q70" s="30"/>
    </row>
    <row r="71" spans="1:17" s="2" customFormat="1" x14ac:dyDescent="0.25">
      <c r="A71" s="23" t="e">
        <f t="shared" si="15"/>
        <v>#VALUE!</v>
      </c>
      <c r="B71" s="2" t="e">
        <f t="shared" si="16"/>
        <v>#VALUE!</v>
      </c>
      <c r="C71" s="28"/>
      <c r="D71" s="39" t="str">
        <f t="shared" si="6"/>
        <v/>
      </c>
      <c r="E71" s="14" t="str">
        <f t="shared" si="7"/>
        <v/>
      </c>
      <c r="F71" s="14" t="str">
        <f t="shared" si="1"/>
        <v/>
      </c>
      <c r="G71" s="14" t="str">
        <f>+IF(E71="","",IF(COUNT($F$8:F71)=IF($G$3="",$N$3,$G$3),F71-E71,IF(E71&lt;F71,F71-E71,ROUND(+E71*IF(($F$3)&gt;=0.01,$F$3,$M$3)/12,))))</f>
        <v/>
      </c>
      <c r="H71" s="14" t="str">
        <f t="shared" si="4"/>
        <v/>
      </c>
      <c r="J71" s="14" t="str">
        <f t="shared" si="14"/>
        <v/>
      </c>
      <c r="O71" s="42"/>
      <c r="P71" s="57"/>
      <c r="Q71" s="30"/>
    </row>
    <row r="72" spans="1:17" s="2" customFormat="1" x14ac:dyDescent="0.25">
      <c r="A72" s="23" t="e">
        <f t="shared" si="15"/>
        <v>#VALUE!</v>
      </c>
      <c r="B72" s="2" t="e">
        <f t="shared" si="16"/>
        <v>#VALUE!</v>
      </c>
      <c r="C72" s="28"/>
      <c r="D72" s="39" t="str">
        <f t="shared" si="6"/>
        <v/>
      </c>
      <c r="E72" s="14" t="str">
        <f t="shared" si="7"/>
        <v/>
      </c>
      <c r="F72" s="14" t="str">
        <f t="shared" ref="F72:F135" si="24">+IF(E72="","",IF(E72&gt;0,IF($H$3&gt;0,$H$3,$O$3),0))</f>
        <v/>
      </c>
      <c r="G72" s="14" t="str">
        <f>+IF(E72="","",IF(COUNT($F$8:F72)=IF($G$3="",$N$3,$G$3),F72-E72,IF(E72&lt;F72,F72-E72,ROUND(+E72*IF(($F$3)&gt;=0.01,$F$3,$M$3)/12,))))</f>
        <v/>
      </c>
      <c r="H72" s="14" t="str">
        <f t="shared" si="4"/>
        <v/>
      </c>
      <c r="J72" s="14" t="str">
        <f t="shared" si="14"/>
        <v/>
      </c>
      <c r="O72" s="42"/>
      <c r="P72" s="57"/>
      <c r="Q72" s="30"/>
    </row>
    <row r="73" spans="1:17" s="2" customFormat="1" x14ac:dyDescent="0.25">
      <c r="A73" s="23" t="e">
        <f t="shared" si="15"/>
        <v>#VALUE!</v>
      </c>
      <c r="B73" s="2" t="e">
        <f t="shared" si="16"/>
        <v>#VALUE!</v>
      </c>
      <c r="C73" s="28"/>
      <c r="D73" s="39" t="str">
        <f t="shared" si="6"/>
        <v/>
      </c>
      <c r="E73" s="14" t="str">
        <f t="shared" si="7"/>
        <v/>
      </c>
      <c r="F73" s="14" t="str">
        <f t="shared" si="24"/>
        <v/>
      </c>
      <c r="G73" s="14" t="str">
        <f>+IF(E73="","",IF(COUNT($F$8:F73)=IF($G$3="",$N$3,$G$3),F73-E73,IF(E73&lt;F73,F73-E73,ROUND(+E73*IF(($F$3)&gt;=0.01,$F$3,$M$3)/12,))))</f>
        <v/>
      </c>
      <c r="H73" s="14" t="str">
        <f t="shared" ref="H73:H136" si="25">+IF(E73="","",IF(+E73+G73-F73&gt;0,E73+G73-F73,0))</f>
        <v/>
      </c>
      <c r="J73" s="14" t="str">
        <f t="shared" si="14"/>
        <v/>
      </c>
      <c r="O73" s="42"/>
      <c r="P73" s="57"/>
      <c r="Q73" s="30"/>
    </row>
    <row r="74" spans="1:17" s="2" customFormat="1" x14ac:dyDescent="0.25">
      <c r="A74" s="23" t="e">
        <f t="shared" si="15"/>
        <v>#VALUE!</v>
      </c>
      <c r="B74" s="2" t="e">
        <f t="shared" si="16"/>
        <v>#VALUE!</v>
      </c>
      <c r="C74" s="28"/>
      <c r="D74" s="39" t="str">
        <f t="shared" ref="D74:D137" si="26">IF(E74="","",IF(MONTH(D73)&lt;&gt;12,DAY(D73)&amp;"/"&amp;MONTH(D73)+1&amp;"/"&amp;YEAR(D73),DAY(D73)&amp;"/"&amp;1&amp;"/"&amp;YEAR(D73)+1))</f>
        <v/>
      </c>
      <c r="E74" s="14" t="str">
        <f t="shared" ref="E74:E137" si="27">+IF(OR(H73=0,H73=""),"",H73)</f>
        <v/>
      </c>
      <c r="F74" s="14" t="str">
        <f t="shared" si="24"/>
        <v/>
      </c>
      <c r="G74" s="14" t="str">
        <f>+IF(E74="","",IF(COUNT($F$8:F74)=IF($G$3="",$N$3,$G$3),F74-E74,IF(E74&lt;F74,F74-E74,ROUND(+E74*IF(($F$3)&gt;=0.01,$F$3,$M$3)/12,))))</f>
        <v/>
      </c>
      <c r="H74" s="14" t="str">
        <f t="shared" si="25"/>
        <v/>
      </c>
      <c r="J74" s="14" t="str">
        <f t="shared" si="14"/>
        <v/>
      </c>
      <c r="O74" s="42"/>
      <c r="P74" s="57"/>
      <c r="Q74" s="30"/>
    </row>
    <row r="75" spans="1:17" s="2" customFormat="1" x14ac:dyDescent="0.25">
      <c r="A75" s="23" t="e">
        <f t="shared" si="15"/>
        <v>#VALUE!</v>
      </c>
      <c r="B75" s="2" t="e">
        <f t="shared" si="16"/>
        <v>#VALUE!</v>
      </c>
      <c r="C75" s="28"/>
      <c r="D75" s="39" t="str">
        <f t="shared" si="26"/>
        <v/>
      </c>
      <c r="E75" s="14" t="str">
        <f t="shared" si="27"/>
        <v/>
      </c>
      <c r="F75" s="14" t="str">
        <f t="shared" si="24"/>
        <v/>
      </c>
      <c r="G75" s="14" t="str">
        <f>+IF(E75="","",IF(COUNT($F$8:F75)=IF($G$3="",$N$3,$G$3),F75-E75,IF(E75&lt;F75,F75-E75,ROUND(+E75*IF(($F$3)&gt;=0.01,$F$3,$M$3)/12,))))</f>
        <v/>
      </c>
      <c r="H75" s="14" t="str">
        <f t="shared" si="25"/>
        <v/>
      </c>
      <c r="J75" s="14" t="str">
        <f t="shared" si="14"/>
        <v/>
      </c>
      <c r="O75" s="42"/>
      <c r="P75" s="57"/>
      <c r="Q75" s="30"/>
    </row>
    <row r="76" spans="1:17" s="2" customFormat="1" x14ac:dyDescent="0.25">
      <c r="A76" s="23" t="e">
        <f t="shared" si="15"/>
        <v>#VALUE!</v>
      </c>
      <c r="B76" s="2" t="e">
        <f t="shared" si="16"/>
        <v>#VALUE!</v>
      </c>
      <c r="C76" s="28"/>
      <c r="D76" s="39" t="str">
        <f t="shared" si="26"/>
        <v/>
      </c>
      <c r="E76" s="14" t="str">
        <f t="shared" si="27"/>
        <v/>
      </c>
      <c r="F76" s="14" t="str">
        <f t="shared" si="24"/>
        <v/>
      </c>
      <c r="G76" s="14" t="str">
        <f>+IF(E76="","",IF(COUNT($F$8:F76)=IF($G$3="",$N$3,$G$3),F76-E76,IF(E76&lt;F76,F76-E76,ROUND(+E76*IF(($F$3)&gt;=0.01,$F$3,$M$3)/12,))))</f>
        <v/>
      </c>
      <c r="H76" s="14" t="str">
        <f t="shared" si="25"/>
        <v/>
      </c>
      <c r="J76" s="14" t="str">
        <f t="shared" si="14"/>
        <v/>
      </c>
      <c r="O76" s="42"/>
      <c r="P76" s="57"/>
      <c r="Q76" s="30"/>
    </row>
    <row r="77" spans="1:17" s="2" customFormat="1" x14ac:dyDescent="0.25">
      <c r="A77" s="23" t="e">
        <f t="shared" si="15"/>
        <v>#VALUE!</v>
      </c>
      <c r="B77" s="2" t="e">
        <f t="shared" si="16"/>
        <v>#VALUE!</v>
      </c>
      <c r="C77" s="28"/>
      <c r="D77" s="39" t="str">
        <f t="shared" si="26"/>
        <v/>
      </c>
      <c r="E77" s="14" t="str">
        <f t="shared" si="27"/>
        <v/>
      </c>
      <c r="F77" s="14" t="str">
        <f t="shared" si="24"/>
        <v/>
      </c>
      <c r="G77" s="14" t="str">
        <f>+IF(E77="","",IF(COUNT($F$8:F77)=IF($G$3="",$N$3,$G$3),F77-E77,IF(E77&lt;F77,F77-E77,ROUND(+E77*IF(($F$3)&gt;=0.01,$F$3,$M$3)/12,))))</f>
        <v/>
      </c>
      <c r="H77" s="14" t="str">
        <f t="shared" si="25"/>
        <v/>
      </c>
      <c r="J77" s="14" t="str">
        <f t="shared" si="14"/>
        <v/>
      </c>
      <c r="O77" s="42"/>
      <c r="P77" s="57"/>
      <c r="Q77" s="30"/>
    </row>
    <row r="78" spans="1:17" s="2" customFormat="1" x14ac:dyDescent="0.25">
      <c r="A78" s="23" t="e">
        <f t="shared" si="15"/>
        <v>#VALUE!</v>
      </c>
      <c r="B78" s="2" t="e">
        <f t="shared" si="16"/>
        <v>#VALUE!</v>
      </c>
      <c r="C78" s="28"/>
      <c r="D78" s="39" t="str">
        <f t="shared" si="26"/>
        <v/>
      </c>
      <c r="E78" s="14" t="str">
        <f t="shared" si="27"/>
        <v/>
      </c>
      <c r="F78" s="14" t="str">
        <f t="shared" si="24"/>
        <v/>
      </c>
      <c r="G78" s="14" t="str">
        <f>+IF(E78="","",IF(COUNT($F$8:F78)=IF($G$3="",$N$3,$G$3),F78-E78,IF(E78&lt;F78,F78-E78,ROUND(+E78*IF(($F$3)&gt;=0.01,$F$3,$M$3)/12,))))</f>
        <v/>
      </c>
      <c r="H78" s="14" t="str">
        <f t="shared" si="25"/>
        <v/>
      </c>
      <c r="J78" s="14" t="str">
        <f t="shared" si="14"/>
        <v/>
      </c>
      <c r="O78" s="42"/>
      <c r="P78" s="57"/>
      <c r="Q78" s="30"/>
    </row>
    <row r="79" spans="1:17" s="2" customFormat="1" x14ac:dyDescent="0.25">
      <c r="A79" s="23" t="e">
        <f t="shared" si="15"/>
        <v>#VALUE!</v>
      </c>
      <c r="B79" s="2" t="e">
        <f t="shared" si="16"/>
        <v>#VALUE!</v>
      </c>
      <c r="C79" s="28"/>
      <c r="D79" s="39" t="str">
        <f t="shared" si="26"/>
        <v/>
      </c>
      <c r="E79" s="14" t="str">
        <f t="shared" si="27"/>
        <v/>
      </c>
      <c r="F79" s="14" t="str">
        <f t="shared" si="24"/>
        <v/>
      </c>
      <c r="G79" s="14" t="str">
        <f>+IF(E79="","",IF(COUNT($F$8:F79)=IF($G$3="",$N$3,$G$3),F79-E79,IF(E79&lt;F79,F79-E79,ROUND(+E79*IF(($F$3)&gt;=0.01,$F$3,$M$3)/12,))))</f>
        <v/>
      </c>
      <c r="H79" s="14" t="str">
        <f t="shared" si="25"/>
        <v/>
      </c>
      <c r="J79" s="14" t="str">
        <f t="shared" si="14"/>
        <v/>
      </c>
      <c r="O79" s="42"/>
      <c r="P79" s="57"/>
      <c r="Q79" s="30"/>
    </row>
    <row r="80" spans="1:17" s="2" customFormat="1" x14ac:dyDescent="0.25">
      <c r="A80" s="23" t="e">
        <f t="shared" si="15"/>
        <v>#VALUE!</v>
      </c>
      <c r="B80" s="2" t="e">
        <f t="shared" si="16"/>
        <v>#VALUE!</v>
      </c>
      <c r="C80" s="28"/>
      <c r="D80" s="39" t="str">
        <f t="shared" si="26"/>
        <v/>
      </c>
      <c r="E80" s="14" t="str">
        <f t="shared" si="27"/>
        <v/>
      </c>
      <c r="F80" s="14" t="str">
        <f t="shared" si="24"/>
        <v/>
      </c>
      <c r="G80" s="14" t="str">
        <f>+IF(E80="","",IF(COUNT($F$8:F80)=IF($G$3="",$N$3,$G$3),F80-E80,IF(E80&lt;F80,F80-E80,ROUND(+E80*IF(($F$3)&gt;=0.01,$F$3,$M$3)/12,))))</f>
        <v/>
      </c>
      <c r="H80" s="14" t="str">
        <f t="shared" si="25"/>
        <v/>
      </c>
      <c r="J80" s="14" t="str">
        <f t="shared" si="14"/>
        <v/>
      </c>
      <c r="O80" s="42"/>
      <c r="P80" s="57"/>
      <c r="Q80" s="30"/>
    </row>
    <row r="81" spans="1:17" s="2" customFormat="1" x14ac:dyDescent="0.25">
      <c r="A81" s="23" t="e">
        <f t="shared" si="15"/>
        <v>#VALUE!</v>
      </c>
      <c r="B81" s="2" t="e">
        <f t="shared" si="16"/>
        <v>#VALUE!</v>
      </c>
      <c r="C81" s="28"/>
      <c r="D81" s="39" t="str">
        <f t="shared" si="26"/>
        <v/>
      </c>
      <c r="E81" s="14" t="str">
        <f t="shared" si="27"/>
        <v/>
      </c>
      <c r="F81" s="14" t="str">
        <f t="shared" si="24"/>
        <v/>
      </c>
      <c r="G81" s="14" t="str">
        <f>+IF(E81="","",IF(COUNT($F$8:F81)=IF($G$3="",$N$3,$G$3),F81-E81,IF(E81&lt;F81,F81-E81,ROUND(+E81*IF(($F$3)&gt;=0.01,$F$3,$M$3)/12,))))</f>
        <v/>
      </c>
      <c r="H81" s="14" t="str">
        <f t="shared" si="25"/>
        <v/>
      </c>
      <c r="J81" s="14" t="str">
        <f t="shared" si="14"/>
        <v/>
      </c>
      <c r="O81" s="42"/>
      <c r="P81" s="57"/>
      <c r="Q81" s="30"/>
    </row>
    <row r="82" spans="1:17" s="2" customFormat="1" x14ac:dyDescent="0.25">
      <c r="A82" s="23" t="e">
        <f t="shared" si="15"/>
        <v>#VALUE!</v>
      </c>
      <c r="B82" s="2" t="e">
        <f t="shared" si="16"/>
        <v>#VALUE!</v>
      </c>
      <c r="C82" s="28"/>
      <c r="D82" s="39" t="str">
        <f t="shared" si="26"/>
        <v/>
      </c>
      <c r="E82" s="14" t="str">
        <f t="shared" si="27"/>
        <v/>
      </c>
      <c r="F82" s="14" t="str">
        <f t="shared" si="24"/>
        <v/>
      </c>
      <c r="G82" s="14" t="str">
        <f>+IF(E82="","",IF(COUNT($F$8:F82)=IF($G$3="",$N$3,$G$3),F82-E82,IF(E82&lt;F82,F82-E82,ROUND(+E82*IF(($F$3)&gt;=0.01,$F$3,$M$3)/12,))))</f>
        <v/>
      </c>
      <c r="H82" s="14" t="str">
        <f t="shared" si="25"/>
        <v/>
      </c>
      <c r="J82" s="14" t="str">
        <f t="shared" si="14"/>
        <v/>
      </c>
      <c r="O82" s="42"/>
      <c r="P82" s="57"/>
      <c r="Q82" s="30"/>
    </row>
    <row r="83" spans="1:17" s="2" customFormat="1" x14ac:dyDescent="0.25">
      <c r="A83" s="23" t="e">
        <f t="shared" si="15"/>
        <v>#VALUE!</v>
      </c>
      <c r="B83" s="2" t="e">
        <f t="shared" si="16"/>
        <v>#VALUE!</v>
      </c>
      <c r="C83" s="28"/>
      <c r="D83" s="39" t="str">
        <f t="shared" si="26"/>
        <v/>
      </c>
      <c r="E83" s="14" t="str">
        <f t="shared" si="27"/>
        <v/>
      </c>
      <c r="F83" s="14" t="str">
        <f t="shared" si="24"/>
        <v/>
      </c>
      <c r="G83" s="14" t="str">
        <f>+IF(E83="","",IF(COUNT($F$8:F83)=IF($G$3="",$N$3,$G$3),F83-E83,IF(E83&lt;F83,F83-E83,ROUND(+E83*IF(($F$3)&gt;=0.01,$F$3,$M$3)/12,))))</f>
        <v/>
      </c>
      <c r="H83" s="14" t="str">
        <f t="shared" si="25"/>
        <v/>
      </c>
      <c r="J83" s="14" t="str">
        <f t="shared" ref="J83:J146" si="28">IF($J$4="yes",IF(OR(H83=0,H83=""),"",IF(MONTH(D83)=3,ROUND(H83*(31-DAY(D83))*IF($F$3&gt;0.01,$F$3,$M$3)/365,),"")),"")</f>
        <v/>
      </c>
      <c r="O83" s="42"/>
      <c r="P83" s="57"/>
      <c r="Q83" s="30"/>
    </row>
    <row r="84" spans="1:17" s="2" customFormat="1" x14ac:dyDescent="0.25">
      <c r="A84" s="23" t="e">
        <f t="shared" si="15"/>
        <v>#VALUE!</v>
      </c>
      <c r="B84" s="2" t="e">
        <f t="shared" si="16"/>
        <v>#VALUE!</v>
      </c>
      <c r="C84" s="28"/>
      <c r="D84" s="39" t="str">
        <f t="shared" si="26"/>
        <v/>
      </c>
      <c r="E84" s="14" t="str">
        <f t="shared" si="27"/>
        <v/>
      </c>
      <c r="F84" s="14" t="str">
        <f t="shared" si="24"/>
        <v/>
      </c>
      <c r="G84" s="14" t="str">
        <f>+IF(E84="","",IF(COUNT($F$8:F84)=IF($G$3="",$N$3,$G$3),F84-E84,IF(E84&lt;F84,F84-E84,ROUND(+E84*IF(($F$3)&gt;=0.01,$F$3,$M$3)/12,))))</f>
        <v/>
      </c>
      <c r="H84" s="14" t="str">
        <f t="shared" si="25"/>
        <v/>
      </c>
      <c r="J84" s="14" t="str">
        <f t="shared" si="28"/>
        <v/>
      </c>
      <c r="O84" s="42"/>
      <c r="P84" s="57"/>
      <c r="Q84" s="30"/>
    </row>
    <row r="85" spans="1:17" s="2" customFormat="1" x14ac:dyDescent="0.25">
      <c r="A85" s="23" t="e">
        <f t="shared" si="15"/>
        <v>#VALUE!</v>
      </c>
      <c r="B85" s="2" t="e">
        <f t="shared" si="16"/>
        <v>#VALUE!</v>
      </c>
      <c r="C85" s="28"/>
      <c r="D85" s="39" t="str">
        <f t="shared" si="26"/>
        <v/>
      </c>
      <c r="E85" s="14" t="str">
        <f t="shared" si="27"/>
        <v/>
      </c>
      <c r="F85" s="14" t="str">
        <f t="shared" si="24"/>
        <v/>
      </c>
      <c r="G85" s="14" t="str">
        <f>+IF(E85="","",IF(COUNT($F$8:F85)=IF($G$3="",$N$3,$G$3),F85-E85,IF(E85&lt;F85,F85-E85,ROUND(+E85*IF(($F$3)&gt;=0.01,$F$3,$M$3)/12,))))</f>
        <v/>
      </c>
      <c r="H85" s="14" t="str">
        <f t="shared" si="25"/>
        <v/>
      </c>
      <c r="J85" s="14" t="str">
        <f t="shared" si="28"/>
        <v/>
      </c>
      <c r="O85" s="42"/>
      <c r="P85" s="57"/>
      <c r="Q85" s="30"/>
    </row>
    <row r="86" spans="1:17" s="2" customFormat="1" x14ac:dyDescent="0.25">
      <c r="A86" s="23" t="e">
        <f t="shared" si="15"/>
        <v>#VALUE!</v>
      </c>
      <c r="B86" s="2" t="e">
        <f t="shared" si="16"/>
        <v>#VALUE!</v>
      </c>
      <c r="C86" s="28"/>
      <c r="D86" s="39" t="str">
        <f t="shared" si="26"/>
        <v/>
      </c>
      <c r="E86" s="14" t="str">
        <f t="shared" si="27"/>
        <v/>
      </c>
      <c r="F86" s="14" t="str">
        <f t="shared" si="24"/>
        <v/>
      </c>
      <c r="G86" s="14" t="str">
        <f>+IF(E86="","",IF(COUNT($F$8:F86)=IF($G$3="",$N$3,$G$3),F86-E86,IF(E86&lt;F86,F86-E86,ROUND(+E86*IF(($F$3)&gt;=0.01,$F$3,$M$3)/12,))))</f>
        <v/>
      </c>
      <c r="H86" s="14" t="str">
        <f t="shared" si="25"/>
        <v/>
      </c>
      <c r="J86" s="14" t="str">
        <f t="shared" si="28"/>
        <v/>
      </c>
      <c r="O86" s="42"/>
      <c r="P86" s="57"/>
      <c r="Q86" s="30"/>
    </row>
    <row r="87" spans="1:17" s="2" customFormat="1" x14ac:dyDescent="0.25">
      <c r="A87" s="23" t="e">
        <f t="shared" si="15"/>
        <v>#VALUE!</v>
      </c>
      <c r="B87" s="2" t="e">
        <f t="shared" si="16"/>
        <v>#VALUE!</v>
      </c>
      <c r="C87" s="28"/>
      <c r="D87" s="39" t="str">
        <f t="shared" si="26"/>
        <v/>
      </c>
      <c r="E87" s="14" t="str">
        <f t="shared" si="27"/>
        <v/>
      </c>
      <c r="F87" s="14" t="str">
        <f t="shared" si="24"/>
        <v/>
      </c>
      <c r="G87" s="14" t="str">
        <f>+IF(E87="","",IF(COUNT($F$8:F87)=IF($G$3="",$N$3,$G$3),F87-E87,IF(E87&lt;F87,F87-E87,ROUND(+E87*IF(($F$3)&gt;=0.01,$F$3,$M$3)/12,))))</f>
        <v/>
      </c>
      <c r="H87" s="14" t="str">
        <f t="shared" si="25"/>
        <v/>
      </c>
      <c r="J87" s="14" t="str">
        <f t="shared" si="28"/>
        <v/>
      </c>
      <c r="O87" s="42"/>
      <c r="P87" s="57"/>
      <c r="Q87" s="30"/>
    </row>
    <row r="88" spans="1:17" s="2" customFormat="1" x14ac:dyDescent="0.25">
      <c r="A88" s="23" t="e">
        <f t="shared" si="15"/>
        <v>#VALUE!</v>
      </c>
      <c r="B88" s="2" t="e">
        <f t="shared" si="16"/>
        <v>#VALUE!</v>
      </c>
      <c r="C88" s="28"/>
      <c r="D88" s="39" t="str">
        <f t="shared" si="26"/>
        <v/>
      </c>
      <c r="E88" s="14" t="str">
        <f t="shared" si="27"/>
        <v/>
      </c>
      <c r="F88" s="14" t="str">
        <f t="shared" si="24"/>
        <v/>
      </c>
      <c r="G88" s="14" t="str">
        <f>+IF(E88="","",IF(COUNT($F$8:F88)=IF($G$3="",$N$3,$G$3),F88-E88,IF(E88&lt;F88,F88-E88,ROUND(+E88*IF(($F$3)&gt;=0.01,$F$3,$M$3)/12,))))</f>
        <v/>
      </c>
      <c r="H88" s="14" t="str">
        <f t="shared" si="25"/>
        <v/>
      </c>
      <c r="J88" s="14" t="str">
        <f t="shared" si="28"/>
        <v/>
      </c>
      <c r="O88" s="42"/>
      <c r="P88" s="57"/>
      <c r="Q88" s="30"/>
    </row>
    <row r="89" spans="1:17" s="2" customFormat="1" x14ac:dyDescent="0.25">
      <c r="A89" s="23" t="e">
        <f t="shared" si="15"/>
        <v>#VALUE!</v>
      </c>
      <c r="B89" s="2" t="e">
        <f t="shared" si="16"/>
        <v>#VALUE!</v>
      </c>
      <c r="C89" s="28"/>
      <c r="D89" s="39" t="str">
        <f t="shared" si="26"/>
        <v/>
      </c>
      <c r="E89" s="14" t="str">
        <f t="shared" si="27"/>
        <v/>
      </c>
      <c r="F89" s="14" t="str">
        <f t="shared" si="24"/>
        <v/>
      </c>
      <c r="G89" s="14" t="str">
        <f>+IF(E89="","",IF(COUNT($F$8:F89)=IF($G$3="",$N$3,$G$3),F89-E89,IF(E89&lt;F89,F89-E89,ROUND(+E89*IF(($F$3)&gt;=0.01,$F$3,$M$3)/12,))))</f>
        <v/>
      </c>
      <c r="H89" s="14" t="str">
        <f t="shared" si="25"/>
        <v/>
      </c>
      <c r="J89" s="14" t="str">
        <f t="shared" si="28"/>
        <v/>
      </c>
      <c r="O89" s="42"/>
      <c r="P89" s="57"/>
      <c r="Q89" s="30"/>
    </row>
    <row r="90" spans="1:17" s="2" customFormat="1" x14ac:dyDescent="0.25">
      <c r="A90" s="23" t="e">
        <f t="shared" ref="A90:A153" si="29">+IF(MONTH(D90)=3,"MARCH"&amp;YEAR(D90),"")</f>
        <v>#VALUE!</v>
      </c>
      <c r="B90" s="2" t="e">
        <f t="shared" ref="B90:B153" si="30">+IF(MONTH(D90)&gt;3,YEAR(D90)&amp;"-"&amp;YEAR(D90)+1,YEAR(D90)-1&amp;"-"&amp;YEAR(D90))</f>
        <v>#VALUE!</v>
      </c>
      <c r="C90" s="28"/>
      <c r="D90" s="39" t="str">
        <f t="shared" si="26"/>
        <v/>
      </c>
      <c r="E90" s="14" t="str">
        <f t="shared" si="27"/>
        <v/>
      </c>
      <c r="F90" s="14" t="str">
        <f t="shared" si="24"/>
        <v/>
      </c>
      <c r="G90" s="14" t="str">
        <f>+IF(E90="","",IF(COUNT($F$8:F90)=IF($G$3="",$N$3,$G$3),F90-E90,IF(E90&lt;F90,F90-E90,ROUND(+E90*IF(($F$3)&gt;=0.01,$F$3,$M$3)/12,))))</f>
        <v/>
      </c>
      <c r="H90" s="14" t="str">
        <f t="shared" si="25"/>
        <v/>
      </c>
      <c r="J90" s="14" t="str">
        <f t="shared" si="28"/>
        <v/>
      </c>
      <c r="O90" s="42"/>
      <c r="P90" s="57"/>
      <c r="Q90" s="30"/>
    </row>
    <row r="91" spans="1:17" s="2" customFormat="1" x14ac:dyDescent="0.25">
      <c r="A91" s="23" t="e">
        <f t="shared" si="29"/>
        <v>#VALUE!</v>
      </c>
      <c r="B91" s="2" t="e">
        <f t="shared" si="30"/>
        <v>#VALUE!</v>
      </c>
      <c r="C91" s="28"/>
      <c r="D91" s="39" t="str">
        <f t="shared" si="26"/>
        <v/>
      </c>
      <c r="E91" s="14" t="str">
        <f t="shared" si="27"/>
        <v/>
      </c>
      <c r="F91" s="14" t="str">
        <f t="shared" si="24"/>
        <v/>
      </c>
      <c r="G91" s="14" t="str">
        <f>+IF(E91="","",IF(COUNT($F$8:F91)=IF($G$3="",$N$3,$G$3),F91-E91,IF(E91&lt;F91,F91-E91,ROUND(+E91*IF(($F$3)&gt;=0.01,$F$3,$M$3)/12,))))</f>
        <v/>
      </c>
      <c r="H91" s="14" t="str">
        <f t="shared" si="25"/>
        <v/>
      </c>
      <c r="J91" s="14" t="str">
        <f t="shared" si="28"/>
        <v/>
      </c>
      <c r="O91" s="42"/>
      <c r="P91" s="57"/>
      <c r="Q91" s="30"/>
    </row>
    <row r="92" spans="1:17" s="2" customFormat="1" x14ac:dyDescent="0.25">
      <c r="A92" s="23" t="e">
        <f t="shared" si="29"/>
        <v>#VALUE!</v>
      </c>
      <c r="B92" s="2" t="e">
        <f t="shared" si="30"/>
        <v>#VALUE!</v>
      </c>
      <c r="C92" s="28"/>
      <c r="D92" s="39" t="str">
        <f t="shared" si="26"/>
        <v/>
      </c>
      <c r="E92" s="14" t="str">
        <f t="shared" si="27"/>
        <v/>
      </c>
      <c r="F92" s="14" t="str">
        <f t="shared" si="24"/>
        <v/>
      </c>
      <c r="G92" s="14" t="str">
        <f>+IF(E92="","",IF(COUNT($F$8:F92)=IF($G$3="",$N$3,$G$3),F92-E92,IF(E92&lt;F92,F92-E92,ROUND(+E92*IF(($F$3)&gt;=0.01,$F$3,$M$3)/12,))))</f>
        <v/>
      </c>
      <c r="H92" s="14" t="str">
        <f t="shared" si="25"/>
        <v/>
      </c>
      <c r="J92" s="14" t="str">
        <f t="shared" si="28"/>
        <v/>
      </c>
      <c r="O92" s="42"/>
      <c r="P92" s="57"/>
      <c r="Q92" s="30"/>
    </row>
    <row r="93" spans="1:17" s="2" customFormat="1" x14ac:dyDescent="0.25">
      <c r="A93" s="23" t="e">
        <f t="shared" si="29"/>
        <v>#VALUE!</v>
      </c>
      <c r="B93" s="2" t="e">
        <f t="shared" si="30"/>
        <v>#VALUE!</v>
      </c>
      <c r="C93" s="28"/>
      <c r="D93" s="39" t="str">
        <f t="shared" si="26"/>
        <v/>
      </c>
      <c r="E93" s="14" t="str">
        <f t="shared" si="27"/>
        <v/>
      </c>
      <c r="F93" s="14" t="str">
        <f t="shared" si="24"/>
        <v/>
      </c>
      <c r="G93" s="14" t="str">
        <f>+IF(E93="","",IF(COUNT($F$8:F93)=IF($G$3="",$N$3,$G$3),F93-E93,IF(E93&lt;F93,F93-E93,ROUND(+E93*IF(($F$3)&gt;=0.01,$F$3,$M$3)/12,))))</f>
        <v/>
      </c>
      <c r="H93" s="14" t="str">
        <f t="shared" si="25"/>
        <v/>
      </c>
      <c r="J93" s="14" t="str">
        <f t="shared" si="28"/>
        <v/>
      </c>
      <c r="O93" s="42"/>
      <c r="P93" s="57"/>
      <c r="Q93" s="30"/>
    </row>
    <row r="94" spans="1:17" s="2" customFormat="1" x14ac:dyDescent="0.25">
      <c r="A94" s="23" t="e">
        <f t="shared" si="29"/>
        <v>#VALUE!</v>
      </c>
      <c r="B94" s="2" t="e">
        <f t="shared" si="30"/>
        <v>#VALUE!</v>
      </c>
      <c r="C94" s="28"/>
      <c r="D94" s="39" t="str">
        <f t="shared" si="26"/>
        <v/>
      </c>
      <c r="E94" s="14" t="str">
        <f t="shared" si="27"/>
        <v/>
      </c>
      <c r="F94" s="14" t="str">
        <f t="shared" si="24"/>
        <v/>
      </c>
      <c r="G94" s="14" t="str">
        <f>+IF(E94="","",IF(COUNT($F$8:F94)=IF($G$3="",$N$3,$G$3),F94-E94,IF(E94&lt;F94,F94-E94,ROUND(+E94*IF(($F$3)&gt;=0.01,$F$3,$M$3)/12,))))</f>
        <v/>
      </c>
      <c r="H94" s="14" t="str">
        <f t="shared" si="25"/>
        <v/>
      </c>
      <c r="J94" s="14" t="str">
        <f t="shared" si="28"/>
        <v/>
      </c>
      <c r="O94" s="42"/>
      <c r="P94" s="57"/>
      <c r="Q94" s="30"/>
    </row>
    <row r="95" spans="1:17" s="2" customFormat="1" x14ac:dyDescent="0.25">
      <c r="A95" s="23" t="e">
        <f t="shared" si="29"/>
        <v>#VALUE!</v>
      </c>
      <c r="B95" s="2" t="e">
        <f t="shared" si="30"/>
        <v>#VALUE!</v>
      </c>
      <c r="C95" s="28"/>
      <c r="D95" s="39" t="str">
        <f t="shared" si="26"/>
        <v/>
      </c>
      <c r="E95" s="14" t="str">
        <f t="shared" si="27"/>
        <v/>
      </c>
      <c r="F95" s="14" t="str">
        <f t="shared" si="24"/>
        <v/>
      </c>
      <c r="G95" s="14" t="str">
        <f>+IF(E95="","",IF(COUNT($F$8:F95)=IF($G$3="",$N$3,$G$3),F95-E95,IF(E95&lt;F95,F95-E95,ROUND(+E95*IF(($F$3)&gt;=0.01,$F$3,$M$3)/12,))))</f>
        <v/>
      </c>
      <c r="H95" s="14" t="str">
        <f t="shared" si="25"/>
        <v/>
      </c>
      <c r="J95" s="14" t="str">
        <f t="shared" si="28"/>
        <v/>
      </c>
      <c r="O95" s="42"/>
      <c r="P95" s="57"/>
      <c r="Q95" s="30"/>
    </row>
    <row r="96" spans="1:17" s="2" customFormat="1" x14ac:dyDescent="0.25">
      <c r="A96" s="23" t="e">
        <f t="shared" si="29"/>
        <v>#VALUE!</v>
      </c>
      <c r="B96" s="2" t="e">
        <f t="shared" si="30"/>
        <v>#VALUE!</v>
      </c>
      <c r="C96" s="28"/>
      <c r="D96" s="39" t="str">
        <f t="shared" si="26"/>
        <v/>
      </c>
      <c r="E96" s="14" t="str">
        <f t="shared" si="27"/>
        <v/>
      </c>
      <c r="F96" s="14" t="str">
        <f t="shared" si="24"/>
        <v/>
      </c>
      <c r="G96" s="14" t="str">
        <f>+IF(E96="","",IF(COUNT($F$8:F96)=IF($G$3="",$N$3,$G$3),F96-E96,IF(E96&lt;F96,F96-E96,ROUND(+E96*IF(($F$3)&gt;=0.01,$F$3,$M$3)/12,))))</f>
        <v/>
      </c>
      <c r="H96" s="14" t="str">
        <f t="shared" si="25"/>
        <v/>
      </c>
      <c r="J96" s="14" t="str">
        <f t="shared" si="28"/>
        <v/>
      </c>
      <c r="O96" s="42"/>
      <c r="P96" s="57"/>
      <c r="Q96" s="30"/>
    </row>
    <row r="97" spans="1:17" s="2" customFormat="1" x14ac:dyDescent="0.25">
      <c r="A97" s="23" t="e">
        <f t="shared" si="29"/>
        <v>#VALUE!</v>
      </c>
      <c r="B97" s="2" t="e">
        <f t="shared" si="30"/>
        <v>#VALUE!</v>
      </c>
      <c r="C97" s="28"/>
      <c r="D97" s="39" t="str">
        <f t="shared" si="26"/>
        <v/>
      </c>
      <c r="E97" s="14" t="str">
        <f t="shared" si="27"/>
        <v/>
      </c>
      <c r="F97" s="14" t="str">
        <f t="shared" si="24"/>
        <v/>
      </c>
      <c r="G97" s="14" t="str">
        <f>+IF(E97="","",IF(COUNT($F$8:F97)=IF($G$3="",$N$3,$G$3),F97-E97,IF(E97&lt;F97,F97-E97,ROUND(+E97*IF(($F$3)&gt;=0.01,$F$3,$M$3)/12,))))</f>
        <v/>
      </c>
      <c r="H97" s="14" t="str">
        <f t="shared" si="25"/>
        <v/>
      </c>
      <c r="J97" s="14" t="str">
        <f t="shared" si="28"/>
        <v/>
      </c>
      <c r="O97" s="42"/>
      <c r="P97" s="57"/>
      <c r="Q97" s="30"/>
    </row>
    <row r="98" spans="1:17" s="2" customFormat="1" x14ac:dyDescent="0.25">
      <c r="A98" s="23" t="e">
        <f t="shared" si="29"/>
        <v>#VALUE!</v>
      </c>
      <c r="B98" s="2" t="e">
        <f t="shared" si="30"/>
        <v>#VALUE!</v>
      </c>
      <c r="C98" s="28"/>
      <c r="D98" s="39" t="str">
        <f t="shared" si="26"/>
        <v/>
      </c>
      <c r="E98" s="14" t="str">
        <f t="shared" si="27"/>
        <v/>
      </c>
      <c r="F98" s="14" t="str">
        <f t="shared" si="24"/>
        <v/>
      </c>
      <c r="G98" s="14" t="str">
        <f>+IF(E98="","",IF(COUNT($F$8:F98)=IF($G$3="",$N$3,$G$3),F98-E98,IF(E98&lt;F98,F98-E98,ROUND(+E98*IF(($F$3)&gt;=0.01,$F$3,$M$3)/12,))))</f>
        <v/>
      </c>
      <c r="H98" s="14" t="str">
        <f t="shared" si="25"/>
        <v/>
      </c>
      <c r="J98" s="14" t="str">
        <f t="shared" si="28"/>
        <v/>
      </c>
      <c r="O98" s="42"/>
      <c r="P98" s="57"/>
      <c r="Q98" s="30"/>
    </row>
    <row r="99" spans="1:17" s="2" customFormat="1" x14ac:dyDescent="0.25">
      <c r="A99" s="23" t="e">
        <f t="shared" si="29"/>
        <v>#VALUE!</v>
      </c>
      <c r="B99" s="2" t="e">
        <f t="shared" si="30"/>
        <v>#VALUE!</v>
      </c>
      <c r="C99" s="28"/>
      <c r="D99" s="39" t="str">
        <f t="shared" si="26"/>
        <v/>
      </c>
      <c r="E99" s="14" t="str">
        <f t="shared" si="27"/>
        <v/>
      </c>
      <c r="F99" s="14" t="str">
        <f t="shared" si="24"/>
        <v/>
      </c>
      <c r="G99" s="14" t="str">
        <f>+IF(E99="","",IF(COUNT($F$8:F99)=IF($G$3="",$N$3,$G$3),F99-E99,IF(E99&lt;F99,F99-E99,ROUND(+E99*IF(($F$3)&gt;=0.01,$F$3,$M$3)/12,))))</f>
        <v/>
      </c>
      <c r="H99" s="14" t="str">
        <f t="shared" si="25"/>
        <v/>
      </c>
      <c r="J99" s="14" t="str">
        <f t="shared" si="28"/>
        <v/>
      </c>
      <c r="O99" s="42"/>
      <c r="P99" s="57"/>
      <c r="Q99" s="30"/>
    </row>
    <row r="100" spans="1:17" s="2" customFormat="1" x14ac:dyDescent="0.25">
      <c r="A100" s="23" t="e">
        <f t="shared" si="29"/>
        <v>#VALUE!</v>
      </c>
      <c r="B100" s="2" t="e">
        <f t="shared" si="30"/>
        <v>#VALUE!</v>
      </c>
      <c r="C100" s="28"/>
      <c r="D100" s="39" t="str">
        <f t="shared" si="26"/>
        <v/>
      </c>
      <c r="E100" s="14" t="str">
        <f t="shared" si="27"/>
        <v/>
      </c>
      <c r="F100" s="14" t="str">
        <f t="shared" si="24"/>
        <v/>
      </c>
      <c r="G100" s="14" t="str">
        <f>+IF(E100="","",IF(COUNT($F$8:F100)=IF($G$3="",$N$3,$G$3),F100-E100,IF(E100&lt;F100,F100-E100,ROUND(+E100*IF(($F$3)&gt;=0.01,$F$3,$M$3)/12,))))</f>
        <v/>
      </c>
      <c r="H100" s="14" t="str">
        <f t="shared" si="25"/>
        <v/>
      </c>
      <c r="J100" s="14" t="str">
        <f t="shared" si="28"/>
        <v/>
      </c>
      <c r="O100" s="42"/>
      <c r="P100" s="57"/>
      <c r="Q100" s="30"/>
    </row>
    <row r="101" spans="1:17" s="2" customFormat="1" x14ac:dyDescent="0.25">
      <c r="A101" s="23" t="e">
        <f t="shared" si="29"/>
        <v>#VALUE!</v>
      </c>
      <c r="B101" s="2" t="e">
        <f t="shared" si="30"/>
        <v>#VALUE!</v>
      </c>
      <c r="C101" s="28"/>
      <c r="D101" s="39" t="str">
        <f t="shared" si="26"/>
        <v/>
      </c>
      <c r="E101" s="14" t="str">
        <f t="shared" si="27"/>
        <v/>
      </c>
      <c r="F101" s="14" t="str">
        <f t="shared" si="24"/>
        <v/>
      </c>
      <c r="G101" s="14" t="str">
        <f>+IF(E101="","",IF(COUNT($F$8:F101)=IF($G$3="",$N$3,$G$3),F101-E101,IF(E101&lt;F101,F101-E101,ROUND(+E101*IF(($F$3)&gt;=0.01,$F$3,$M$3)/12,))))</f>
        <v/>
      </c>
      <c r="H101" s="14" t="str">
        <f t="shared" si="25"/>
        <v/>
      </c>
      <c r="J101" s="14" t="str">
        <f t="shared" si="28"/>
        <v/>
      </c>
      <c r="O101" s="42"/>
      <c r="P101" s="57"/>
      <c r="Q101" s="30"/>
    </row>
    <row r="102" spans="1:17" s="2" customFormat="1" x14ac:dyDescent="0.25">
      <c r="A102" s="23" t="e">
        <f t="shared" si="29"/>
        <v>#VALUE!</v>
      </c>
      <c r="B102" s="2" t="e">
        <f t="shared" si="30"/>
        <v>#VALUE!</v>
      </c>
      <c r="C102" s="28"/>
      <c r="D102" s="39" t="str">
        <f t="shared" si="26"/>
        <v/>
      </c>
      <c r="E102" s="14" t="str">
        <f t="shared" si="27"/>
        <v/>
      </c>
      <c r="F102" s="14" t="str">
        <f t="shared" si="24"/>
        <v/>
      </c>
      <c r="G102" s="14" t="str">
        <f>+IF(E102="","",IF(COUNT($F$8:F102)=IF($G$3="",$N$3,$G$3),F102-E102,IF(E102&lt;F102,F102-E102,ROUND(+E102*IF(($F$3)&gt;=0.01,$F$3,$M$3)/12,))))</f>
        <v/>
      </c>
      <c r="H102" s="14" t="str">
        <f t="shared" si="25"/>
        <v/>
      </c>
      <c r="J102" s="14" t="str">
        <f t="shared" si="28"/>
        <v/>
      </c>
      <c r="O102" s="42"/>
      <c r="P102" s="57"/>
      <c r="Q102" s="30"/>
    </row>
    <row r="103" spans="1:17" s="2" customFormat="1" x14ac:dyDescent="0.25">
      <c r="A103" s="23" t="e">
        <f t="shared" si="29"/>
        <v>#VALUE!</v>
      </c>
      <c r="B103" s="2" t="e">
        <f t="shared" si="30"/>
        <v>#VALUE!</v>
      </c>
      <c r="C103" s="28"/>
      <c r="D103" s="39" t="str">
        <f t="shared" si="26"/>
        <v/>
      </c>
      <c r="E103" s="14" t="str">
        <f t="shared" si="27"/>
        <v/>
      </c>
      <c r="F103" s="14" t="str">
        <f t="shared" si="24"/>
        <v/>
      </c>
      <c r="G103" s="14" t="str">
        <f>+IF(E103="","",IF(COUNT($F$8:F103)=IF($G$3="",$N$3,$G$3),F103-E103,IF(E103&lt;F103,F103-E103,ROUND(+E103*IF(($F$3)&gt;=0.01,$F$3,$M$3)/12,))))</f>
        <v/>
      </c>
      <c r="H103" s="14" t="str">
        <f t="shared" si="25"/>
        <v/>
      </c>
      <c r="J103" s="14" t="str">
        <f t="shared" si="28"/>
        <v/>
      </c>
      <c r="O103" s="42"/>
      <c r="P103" s="57"/>
      <c r="Q103" s="30"/>
    </row>
    <row r="104" spans="1:17" s="2" customFormat="1" x14ac:dyDescent="0.25">
      <c r="A104" s="23" t="e">
        <f t="shared" si="29"/>
        <v>#VALUE!</v>
      </c>
      <c r="B104" s="2" t="e">
        <f t="shared" si="30"/>
        <v>#VALUE!</v>
      </c>
      <c r="C104" s="28"/>
      <c r="D104" s="39" t="str">
        <f t="shared" si="26"/>
        <v/>
      </c>
      <c r="E104" s="14" t="str">
        <f t="shared" si="27"/>
        <v/>
      </c>
      <c r="F104" s="14" t="str">
        <f t="shared" si="24"/>
        <v/>
      </c>
      <c r="G104" s="14" t="str">
        <f>+IF(E104="","",IF(COUNT($F$8:F104)=IF($G$3="",$N$3,$G$3),F104-E104,IF(E104&lt;F104,F104-E104,ROUND(+E104*IF(($F$3)&gt;=0.01,$F$3,$M$3)/12,))))</f>
        <v/>
      </c>
      <c r="H104" s="14" t="str">
        <f t="shared" si="25"/>
        <v/>
      </c>
      <c r="J104" s="14" t="str">
        <f t="shared" si="28"/>
        <v/>
      </c>
      <c r="O104" s="42"/>
      <c r="P104" s="57"/>
      <c r="Q104" s="30"/>
    </row>
    <row r="105" spans="1:17" s="2" customFormat="1" x14ac:dyDescent="0.25">
      <c r="A105" s="23" t="e">
        <f t="shared" si="29"/>
        <v>#VALUE!</v>
      </c>
      <c r="B105" s="2" t="e">
        <f t="shared" si="30"/>
        <v>#VALUE!</v>
      </c>
      <c r="C105" s="28"/>
      <c r="D105" s="39" t="str">
        <f t="shared" si="26"/>
        <v/>
      </c>
      <c r="E105" s="14" t="str">
        <f t="shared" si="27"/>
        <v/>
      </c>
      <c r="F105" s="14" t="str">
        <f t="shared" si="24"/>
        <v/>
      </c>
      <c r="G105" s="14" t="str">
        <f>+IF(E105="","",IF(COUNT($F$8:F105)=IF($G$3="",$N$3,$G$3),F105-E105,IF(E105&lt;F105,F105-E105,ROUND(+E105*IF(($F$3)&gt;=0.01,$F$3,$M$3)/12,))))</f>
        <v/>
      </c>
      <c r="H105" s="14" t="str">
        <f t="shared" si="25"/>
        <v/>
      </c>
      <c r="J105" s="14" t="str">
        <f t="shared" si="28"/>
        <v/>
      </c>
      <c r="O105" s="42"/>
      <c r="P105" s="57"/>
      <c r="Q105" s="30"/>
    </row>
    <row r="106" spans="1:17" s="2" customFormat="1" x14ac:dyDescent="0.25">
      <c r="A106" s="23" t="e">
        <f t="shared" si="29"/>
        <v>#VALUE!</v>
      </c>
      <c r="B106" s="2" t="e">
        <f t="shared" si="30"/>
        <v>#VALUE!</v>
      </c>
      <c r="C106" s="28"/>
      <c r="D106" s="39" t="str">
        <f t="shared" si="26"/>
        <v/>
      </c>
      <c r="E106" s="14" t="str">
        <f t="shared" si="27"/>
        <v/>
      </c>
      <c r="F106" s="14" t="str">
        <f t="shared" si="24"/>
        <v/>
      </c>
      <c r="G106" s="14" t="str">
        <f>+IF(E106="","",IF(COUNT($F$8:F106)=IF($G$3="",$N$3,$G$3),F106-E106,IF(E106&lt;F106,F106-E106,ROUND(+E106*IF(($F$3)&gt;=0.01,$F$3,$M$3)/12,))))</f>
        <v/>
      </c>
      <c r="H106" s="14" t="str">
        <f t="shared" si="25"/>
        <v/>
      </c>
      <c r="J106" s="14" t="str">
        <f t="shared" si="28"/>
        <v/>
      </c>
      <c r="O106" s="42"/>
      <c r="P106" s="57"/>
      <c r="Q106" s="30"/>
    </row>
    <row r="107" spans="1:17" s="2" customFormat="1" x14ac:dyDescent="0.25">
      <c r="A107" s="23" t="e">
        <f t="shared" si="29"/>
        <v>#VALUE!</v>
      </c>
      <c r="B107" s="2" t="e">
        <f t="shared" si="30"/>
        <v>#VALUE!</v>
      </c>
      <c r="C107" s="28"/>
      <c r="D107" s="39" t="str">
        <f t="shared" si="26"/>
        <v/>
      </c>
      <c r="E107" s="14" t="str">
        <f t="shared" si="27"/>
        <v/>
      </c>
      <c r="F107" s="14" t="str">
        <f t="shared" si="24"/>
        <v/>
      </c>
      <c r="G107" s="14" t="str">
        <f>+IF(E107="","",IF(COUNT($F$8:F107)=IF($G$3="",$N$3,$G$3),F107-E107,IF(E107&lt;F107,F107-E107,ROUND(+E107*IF(($F$3)&gt;=0.01,$F$3,$M$3)/12,))))</f>
        <v/>
      </c>
      <c r="H107" s="14" t="str">
        <f t="shared" si="25"/>
        <v/>
      </c>
      <c r="J107" s="14" t="str">
        <f t="shared" si="28"/>
        <v/>
      </c>
      <c r="O107" s="42"/>
      <c r="P107" s="57"/>
      <c r="Q107" s="30"/>
    </row>
    <row r="108" spans="1:17" s="2" customFormat="1" x14ac:dyDescent="0.25">
      <c r="A108" s="23" t="e">
        <f t="shared" si="29"/>
        <v>#VALUE!</v>
      </c>
      <c r="B108" s="2" t="e">
        <f t="shared" si="30"/>
        <v>#VALUE!</v>
      </c>
      <c r="C108" s="28"/>
      <c r="D108" s="39" t="str">
        <f t="shared" si="26"/>
        <v/>
      </c>
      <c r="E108" s="14" t="str">
        <f t="shared" si="27"/>
        <v/>
      </c>
      <c r="F108" s="14" t="str">
        <f t="shared" si="24"/>
        <v/>
      </c>
      <c r="G108" s="14" t="str">
        <f>+IF(E108="","",IF(COUNT($F$8:F108)=IF($G$3="",$N$3,$G$3),F108-E108,IF(E108&lt;F108,F108-E108,ROUND(+E108*IF(($F$3)&gt;=0.01,$F$3,$M$3)/12,))))</f>
        <v/>
      </c>
      <c r="H108" s="14" t="str">
        <f t="shared" si="25"/>
        <v/>
      </c>
      <c r="J108" s="14" t="str">
        <f t="shared" si="28"/>
        <v/>
      </c>
      <c r="O108" s="42"/>
      <c r="P108" s="57"/>
      <c r="Q108" s="30"/>
    </row>
    <row r="109" spans="1:17" s="2" customFormat="1" x14ac:dyDescent="0.25">
      <c r="A109" s="23" t="e">
        <f t="shared" si="29"/>
        <v>#VALUE!</v>
      </c>
      <c r="B109" s="2" t="e">
        <f t="shared" si="30"/>
        <v>#VALUE!</v>
      </c>
      <c r="C109" s="28"/>
      <c r="D109" s="39" t="str">
        <f t="shared" si="26"/>
        <v/>
      </c>
      <c r="E109" s="14" t="str">
        <f t="shared" si="27"/>
        <v/>
      </c>
      <c r="F109" s="14" t="str">
        <f t="shared" si="24"/>
        <v/>
      </c>
      <c r="G109" s="14" t="str">
        <f>+IF(E109="","",IF(COUNT($F$8:F109)=IF($G$3="",$N$3,$G$3),F109-E109,IF(E109&lt;F109,F109-E109,ROUND(+E109*IF(($F$3)&gt;=0.01,$F$3,$M$3)/12,))))</f>
        <v/>
      </c>
      <c r="H109" s="14" t="str">
        <f t="shared" si="25"/>
        <v/>
      </c>
      <c r="J109" s="14" t="str">
        <f t="shared" si="28"/>
        <v/>
      </c>
      <c r="O109" s="42"/>
      <c r="P109" s="57"/>
      <c r="Q109" s="30"/>
    </row>
    <row r="110" spans="1:17" s="2" customFormat="1" x14ac:dyDescent="0.25">
      <c r="A110" s="23" t="e">
        <f t="shared" si="29"/>
        <v>#VALUE!</v>
      </c>
      <c r="B110" s="2" t="e">
        <f t="shared" si="30"/>
        <v>#VALUE!</v>
      </c>
      <c r="C110" s="28"/>
      <c r="D110" s="39" t="str">
        <f t="shared" si="26"/>
        <v/>
      </c>
      <c r="E110" s="14" t="str">
        <f t="shared" si="27"/>
        <v/>
      </c>
      <c r="F110" s="14" t="str">
        <f t="shared" si="24"/>
        <v/>
      </c>
      <c r="G110" s="14" t="str">
        <f>+IF(E110="","",IF(COUNT($F$8:F110)=IF($G$3="",$N$3,$G$3),F110-E110,IF(E110&lt;F110,F110-E110,ROUND(+E110*IF(($F$3)&gt;=0.01,$F$3,$M$3)/12,))))</f>
        <v/>
      </c>
      <c r="H110" s="14" t="str">
        <f t="shared" si="25"/>
        <v/>
      </c>
      <c r="J110" s="14" t="str">
        <f t="shared" si="28"/>
        <v/>
      </c>
      <c r="O110" s="42"/>
      <c r="P110" s="57"/>
      <c r="Q110" s="30"/>
    </row>
    <row r="111" spans="1:17" s="2" customFormat="1" x14ac:dyDescent="0.25">
      <c r="A111" s="23" t="e">
        <f t="shared" si="29"/>
        <v>#VALUE!</v>
      </c>
      <c r="B111" s="2" t="e">
        <f t="shared" si="30"/>
        <v>#VALUE!</v>
      </c>
      <c r="C111" s="28"/>
      <c r="D111" s="39" t="str">
        <f t="shared" si="26"/>
        <v/>
      </c>
      <c r="E111" s="14" t="str">
        <f t="shared" si="27"/>
        <v/>
      </c>
      <c r="F111" s="14" t="str">
        <f t="shared" si="24"/>
        <v/>
      </c>
      <c r="G111" s="14" t="str">
        <f>+IF(E111="","",IF(COUNT($F$8:F111)=IF($G$3="",$N$3,$G$3),F111-E111,IF(E111&lt;F111,F111-E111,ROUND(+E111*IF(($F$3)&gt;=0.01,$F$3,$M$3)/12,))))</f>
        <v/>
      </c>
      <c r="H111" s="14" t="str">
        <f t="shared" si="25"/>
        <v/>
      </c>
      <c r="J111" s="14" t="str">
        <f t="shared" si="28"/>
        <v/>
      </c>
      <c r="O111" s="42"/>
      <c r="P111" s="57"/>
      <c r="Q111" s="30"/>
    </row>
    <row r="112" spans="1:17" s="2" customFormat="1" x14ac:dyDescent="0.25">
      <c r="A112" s="23" t="e">
        <f t="shared" si="29"/>
        <v>#VALUE!</v>
      </c>
      <c r="B112" s="2" t="e">
        <f t="shared" si="30"/>
        <v>#VALUE!</v>
      </c>
      <c r="C112" s="28"/>
      <c r="D112" s="39" t="str">
        <f t="shared" si="26"/>
        <v/>
      </c>
      <c r="E112" s="14" t="str">
        <f t="shared" si="27"/>
        <v/>
      </c>
      <c r="F112" s="14" t="str">
        <f t="shared" si="24"/>
        <v/>
      </c>
      <c r="G112" s="14" t="str">
        <f>+IF(E112="","",IF(COUNT($F$8:F112)=IF($G$3="",$N$3,$G$3),F112-E112,IF(E112&lt;F112,F112-E112,ROUND(+E112*IF(($F$3)&gt;=0.01,$F$3,$M$3)/12,))))</f>
        <v/>
      </c>
      <c r="H112" s="14" t="str">
        <f t="shared" si="25"/>
        <v/>
      </c>
      <c r="J112" s="14" t="str">
        <f t="shared" si="28"/>
        <v/>
      </c>
      <c r="O112" s="42"/>
      <c r="P112" s="57"/>
      <c r="Q112" s="30"/>
    </row>
    <row r="113" spans="1:17" s="2" customFormat="1" x14ac:dyDescent="0.25">
      <c r="A113" s="23" t="e">
        <f t="shared" si="29"/>
        <v>#VALUE!</v>
      </c>
      <c r="B113" s="2" t="e">
        <f t="shared" si="30"/>
        <v>#VALUE!</v>
      </c>
      <c r="C113" s="28"/>
      <c r="D113" s="39" t="str">
        <f t="shared" si="26"/>
        <v/>
      </c>
      <c r="E113" s="14" t="str">
        <f t="shared" si="27"/>
        <v/>
      </c>
      <c r="F113" s="14" t="str">
        <f t="shared" si="24"/>
        <v/>
      </c>
      <c r="G113" s="14" t="str">
        <f>+IF(E113="","",IF(COUNT($F$8:F113)=IF($G$3="",$N$3,$G$3),F113-E113,IF(E113&lt;F113,F113-E113,ROUND(+E113*IF(($F$3)&gt;=0.01,$F$3,$M$3)/12,))))</f>
        <v/>
      </c>
      <c r="H113" s="14" t="str">
        <f t="shared" si="25"/>
        <v/>
      </c>
      <c r="J113" s="14" t="str">
        <f t="shared" si="28"/>
        <v/>
      </c>
      <c r="O113" s="42"/>
      <c r="P113" s="57"/>
      <c r="Q113" s="30"/>
    </row>
    <row r="114" spans="1:17" s="2" customFormat="1" x14ac:dyDescent="0.25">
      <c r="A114" s="23" t="e">
        <f t="shared" si="29"/>
        <v>#VALUE!</v>
      </c>
      <c r="B114" s="2" t="e">
        <f t="shared" si="30"/>
        <v>#VALUE!</v>
      </c>
      <c r="C114" s="28"/>
      <c r="D114" s="39" t="str">
        <f t="shared" si="26"/>
        <v/>
      </c>
      <c r="E114" s="14" t="str">
        <f t="shared" si="27"/>
        <v/>
      </c>
      <c r="F114" s="14" t="str">
        <f t="shared" si="24"/>
        <v/>
      </c>
      <c r="G114" s="14" t="str">
        <f>+IF(E114="","",IF(COUNT($F$8:F114)=IF($G$3="",$N$3,$G$3),F114-E114,IF(E114&lt;F114,F114-E114,ROUND(+E114*IF(($F$3)&gt;=0.01,$F$3,$M$3)/12,))))</f>
        <v/>
      </c>
      <c r="H114" s="14" t="str">
        <f t="shared" si="25"/>
        <v/>
      </c>
      <c r="J114" s="14" t="str">
        <f t="shared" si="28"/>
        <v/>
      </c>
      <c r="O114" s="42"/>
      <c r="P114" s="57"/>
      <c r="Q114" s="30"/>
    </row>
    <row r="115" spans="1:17" s="2" customFormat="1" x14ac:dyDescent="0.25">
      <c r="A115" s="23" t="e">
        <f t="shared" si="29"/>
        <v>#VALUE!</v>
      </c>
      <c r="B115" s="2" t="e">
        <f t="shared" si="30"/>
        <v>#VALUE!</v>
      </c>
      <c r="C115" s="28"/>
      <c r="D115" s="39" t="str">
        <f t="shared" si="26"/>
        <v/>
      </c>
      <c r="E115" s="14" t="str">
        <f t="shared" si="27"/>
        <v/>
      </c>
      <c r="F115" s="14" t="str">
        <f t="shared" si="24"/>
        <v/>
      </c>
      <c r="G115" s="14" t="str">
        <f>+IF(E115="","",IF(COUNT($F$8:F115)=IF($G$3="",$N$3,$G$3),F115-E115,IF(E115&lt;F115,F115-E115,ROUND(+E115*IF(($F$3)&gt;=0.01,$F$3,$M$3)/12,))))</f>
        <v/>
      </c>
      <c r="H115" s="14" t="str">
        <f t="shared" si="25"/>
        <v/>
      </c>
      <c r="J115" s="14" t="str">
        <f t="shared" si="28"/>
        <v/>
      </c>
      <c r="O115" s="42"/>
      <c r="P115" s="57"/>
      <c r="Q115" s="30"/>
    </row>
    <row r="116" spans="1:17" s="2" customFormat="1" x14ac:dyDescent="0.25">
      <c r="A116" s="23" t="e">
        <f t="shared" si="29"/>
        <v>#VALUE!</v>
      </c>
      <c r="B116" s="2" t="e">
        <f t="shared" si="30"/>
        <v>#VALUE!</v>
      </c>
      <c r="C116" s="28"/>
      <c r="D116" s="39" t="str">
        <f t="shared" si="26"/>
        <v/>
      </c>
      <c r="E116" s="14" t="str">
        <f t="shared" si="27"/>
        <v/>
      </c>
      <c r="F116" s="14" t="str">
        <f t="shared" si="24"/>
        <v/>
      </c>
      <c r="G116" s="14" t="str">
        <f>+IF(E116="","",IF(COUNT($F$8:F116)=IF($G$3="",$N$3,$G$3),F116-E116,IF(E116&lt;F116,F116-E116,ROUND(+E116*IF(($F$3)&gt;=0.01,$F$3,$M$3)/12,))))</f>
        <v/>
      </c>
      <c r="H116" s="14" t="str">
        <f t="shared" si="25"/>
        <v/>
      </c>
      <c r="J116" s="14" t="str">
        <f t="shared" si="28"/>
        <v/>
      </c>
      <c r="O116" s="42"/>
      <c r="P116" s="57"/>
      <c r="Q116" s="30"/>
    </row>
    <row r="117" spans="1:17" s="2" customFormat="1" x14ac:dyDescent="0.25">
      <c r="A117" s="23" t="e">
        <f t="shared" si="29"/>
        <v>#VALUE!</v>
      </c>
      <c r="B117" s="2" t="e">
        <f t="shared" si="30"/>
        <v>#VALUE!</v>
      </c>
      <c r="C117" s="28"/>
      <c r="D117" s="39" t="str">
        <f t="shared" si="26"/>
        <v/>
      </c>
      <c r="E117" s="14" t="str">
        <f t="shared" si="27"/>
        <v/>
      </c>
      <c r="F117" s="14" t="str">
        <f t="shared" si="24"/>
        <v/>
      </c>
      <c r="G117" s="14" t="str">
        <f>+IF(E117="","",IF(COUNT($F$8:F117)=IF($G$3="",$N$3,$G$3),F117-E117,IF(E117&lt;F117,F117-E117,ROUND(+E117*IF(($F$3)&gt;=0.01,$F$3,$M$3)/12,))))</f>
        <v/>
      </c>
      <c r="H117" s="14" t="str">
        <f t="shared" si="25"/>
        <v/>
      </c>
      <c r="J117" s="14" t="str">
        <f t="shared" si="28"/>
        <v/>
      </c>
      <c r="O117" s="42"/>
      <c r="P117" s="57"/>
      <c r="Q117" s="30"/>
    </row>
    <row r="118" spans="1:17" s="2" customFormat="1" x14ac:dyDescent="0.25">
      <c r="A118" s="23" t="e">
        <f t="shared" si="29"/>
        <v>#VALUE!</v>
      </c>
      <c r="B118" s="2" t="e">
        <f t="shared" si="30"/>
        <v>#VALUE!</v>
      </c>
      <c r="C118" s="28"/>
      <c r="D118" s="39" t="str">
        <f t="shared" si="26"/>
        <v/>
      </c>
      <c r="E118" s="14" t="str">
        <f t="shared" si="27"/>
        <v/>
      </c>
      <c r="F118" s="14" t="str">
        <f t="shared" si="24"/>
        <v/>
      </c>
      <c r="G118" s="14" t="str">
        <f>+IF(E118="","",IF(COUNT($F$8:F118)=IF($G$3="",$N$3,$G$3),F118-E118,IF(E118&lt;F118,F118-E118,ROUND(+E118*IF(($F$3)&gt;=0.01,$F$3,$M$3)/12,))))</f>
        <v/>
      </c>
      <c r="H118" s="14" t="str">
        <f t="shared" si="25"/>
        <v/>
      </c>
      <c r="J118" s="14" t="str">
        <f t="shared" si="28"/>
        <v/>
      </c>
      <c r="O118" s="42"/>
      <c r="P118" s="57"/>
      <c r="Q118" s="30"/>
    </row>
    <row r="119" spans="1:17" s="2" customFormat="1" x14ac:dyDescent="0.25">
      <c r="A119" s="23" t="e">
        <f t="shared" si="29"/>
        <v>#VALUE!</v>
      </c>
      <c r="B119" s="2" t="e">
        <f t="shared" si="30"/>
        <v>#VALUE!</v>
      </c>
      <c r="C119" s="28"/>
      <c r="D119" s="39" t="str">
        <f t="shared" si="26"/>
        <v/>
      </c>
      <c r="E119" s="14" t="str">
        <f t="shared" si="27"/>
        <v/>
      </c>
      <c r="F119" s="14" t="str">
        <f t="shared" si="24"/>
        <v/>
      </c>
      <c r="G119" s="14" t="str">
        <f>+IF(E119="","",IF(COUNT($F$8:F119)=IF($G$3="",$N$3,$G$3),F119-E119,IF(E119&lt;F119,F119-E119,ROUND(+E119*IF(($F$3)&gt;=0.01,$F$3,$M$3)/12,))))</f>
        <v/>
      </c>
      <c r="H119" s="14" t="str">
        <f t="shared" si="25"/>
        <v/>
      </c>
      <c r="J119" s="14" t="str">
        <f t="shared" si="28"/>
        <v/>
      </c>
      <c r="O119" s="42"/>
      <c r="P119" s="57"/>
      <c r="Q119" s="30"/>
    </row>
    <row r="120" spans="1:17" s="2" customFormat="1" x14ac:dyDescent="0.25">
      <c r="A120" s="23" t="e">
        <f t="shared" si="29"/>
        <v>#VALUE!</v>
      </c>
      <c r="B120" s="2" t="e">
        <f t="shared" si="30"/>
        <v>#VALUE!</v>
      </c>
      <c r="C120" s="28"/>
      <c r="D120" s="39" t="str">
        <f t="shared" si="26"/>
        <v/>
      </c>
      <c r="E120" s="14" t="str">
        <f t="shared" si="27"/>
        <v/>
      </c>
      <c r="F120" s="14" t="str">
        <f t="shared" si="24"/>
        <v/>
      </c>
      <c r="G120" s="14" t="str">
        <f>+IF(E120="","",IF(COUNT($F$8:F120)=IF($G$3="",$N$3,$G$3),F120-E120,IF(E120&lt;F120,F120-E120,ROUND(+E120*IF(($F$3)&gt;=0.01,$F$3,$M$3)/12,))))</f>
        <v/>
      </c>
      <c r="H120" s="14" t="str">
        <f t="shared" si="25"/>
        <v/>
      </c>
      <c r="J120" s="14" t="str">
        <f t="shared" si="28"/>
        <v/>
      </c>
      <c r="O120" s="42"/>
      <c r="P120" s="57"/>
      <c r="Q120" s="30"/>
    </row>
    <row r="121" spans="1:17" s="2" customFormat="1" x14ac:dyDescent="0.25">
      <c r="A121" s="23" t="e">
        <f t="shared" si="29"/>
        <v>#VALUE!</v>
      </c>
      <c r="B121" s="2" t="e">
        <f t="shared" si="30"/>
        <v>#VALUE!</v>
      </c>
      <c r="C121" s="28"/>
      <c r="D121" s="39" t="str">
        <f t="shared" si="26"/>
        <v/>
      </c>
      <c r="E121" s="14" t="str">
        <f t="shared" si="27"/>
        <v/>
      </c>
      <c r="F121" s="14" t="str">
        <f t="shared" si="24"/>
        <v/>
      </c>
      <c r="G121" s="14" t="str">
        <f>+IF(E121="","",IF(COUNT($F$8:F121)=IF($G$3="",$N$3,$G$3),F121-E121,IF(E121&lt;F121,F121-E121,ROUND(+E121*IF(($F$3)&gt;=0.01,$F$3,$M$3)/12,))))</f>
        <v/>
      </c>
      <c r="H121" s="14" t="str">
        <f t="shared" si="25"/>
        <v/>
      </c>
      <c r="J121" s="14" t="str">
        <f t="shared" si="28"/>
        <v/>
      </c>
      <c r="O121" s="42"/>
      <c r="P121" s="57"/>
      <c r="Q121" s="30"/>
    </row>
    <row r="122" spans="1:17" s="2" customFormat="1" x14ac:dyDescent="0.25">
      <c r="A122" s="23" t="e">
        <f t="shared" si="29"/>
        <v>#VALUE!</v>
      </c>
      <c r="B122" s="2" t="e">
        <f t="shared" si="30"/>
        <v>#VALUE!</v>
      </c>
      <c r="C122" s="28"/>
      <c r="D122" s="39" t="str">
        <f t="shared" si="26"/>
        <v/>
      </c>
      <c r="E122" s="14" t="str">
        <f t="shared" si="27"/>
        <v/>
      </c>
      <c r="F122" s="14" t="str">
        <f t="shared" si="24"/>
        <v/>
      </c>
      <c r="G122" s="14" t="str">
        <f>+IF(E122="","",IF(COUNT($F$8:F122)=IF($G$3="",$N$3,$G$3),F122-E122,IF(E122&lt;F122,F122-E122,ROUND(+E122*IF(($F$3)&gt;=0.01,$F$3,$M$3)/12,))))</f>
        <v/>
      </c>
      <c r="H122" s="14" t="str">
        <f t="shared" si="25"/>
        <v/>
      </c>
      <c r="J122" s="14" t="str">
        <f t="shared" si="28"/>
        <v/>
      </c>
      <c r="O122" s="42"/>
      <c r="P122" s="57"/>
      <c r="Q122" s="30"/>
    </row>
    <row r="123" spans="1:17" s="2" customFormat="1" x14ac:dyDescent="0.25">
      <c r="A123" s="23" t="e">
        <f t="shared" si="29"/>
        <v>#VALUE!</v>
      </c>
      <c r="B123" s="2" t="e">
        <f t="shared" si="30"/>
        <v>#VALUE!</v>
      </c>
      <c r="C123" s="28"/>
      <c r="D123" s="39" t="str">
        <f t="shared" si="26"/>
        <v/>
      </c>
      <c r="E123" s="14" t="str">
        <f t="shared" si="27"/>
        <v/>
      </c>
      <c r="F123" s="14" t="str">
        <f t="shared" si="24"/>
        <v/>
      </c>
      <c r="G123" s="14" t="str">
        <f>+IF(E123="","",IF(COUNT($F$8:F123)=IF($G$3="",$N$3,$G$3),F123-E123,IF(E123&lt;F123,F123-E123,ROUND(+E123*IF(($F$3)&gt;=0.01,$F$3,$M$3)/12,))))</f>
        <v/>
      </c>
      <c r="H123" s="14" t="str">
        <f t="shared" si="25"/>
        <v/>
      </c>
      <c r="J123" s="14" t="str">
        <f t="shared" si="28"/>
        <v/>
      </c>
      <c r="O123" s="42"/>
      <c r="P123" s="57"/>
      <c r="Q123" s="30"/>
    </row>
    <row r="124" spans="1:17" s="2" customFormat="1" x14ac:dyDescent="0.25">
      <c r="A124" s="23" t="e">
        <f t="shared" si="29"/>
        <v>#VALUE!</v>
      </c>
      <c r="B124" s="2" t="e">
        <f t="shared" si="30"/>
        <v>#VALUE!</v>
      </c>
      <c r="C124" s="28"/>
      <c r="D124" s="39" t="str">
        <f t="shared" si="26"/>
        <v/>
      </c>
      <c r="E124" s="14" t="str">
        <f t="shared" si="27"/>
        <v/>
      </c>
      <c r="F124" s="14" t="str">
        <f t="shared" si="24"/>
        <v/>
      </c>
      <c r="G124" s="14" t="str">
        <f>+IF(E124="","",IF(COUNT($F$8:F124)=IF($G$3="",$N$3,$G$3),F124-E124,IF(E124&lt;F124,F124-E124,ROUND(+E124*IF(($F$3)&gt;=0.01,$F$3,$M$3)/12,))))</f>
        <v/>
      </c>
      <c r="H124" s="14" t="str">
        <f t="shared" si="25"/>
        <v/>
      </c>
      <c r="J124" s="14" t="str">
        <f t="shared" si="28"/>
        <v/>
      </c>
      <c r="O124" s="42"/>
      <c r="P124" s="57"/>
      <c r="Q124" s="30"/>
    </row>
    <row r="125" spans="1:17" s="2" customFormat="1" x14ac:dyDescent="0.25">
      <c r="A125" s="23" t="e">
        <f t="shared" si="29"/>
        <v>#VALUE!</v>
      </c>
      <c r="B125" s="2" t="e">
        <f t="shared" si="30"/>
        <v>#VALUE!</v>
      </c>
      <c r="C125" s="28"/>
      <c r="D125" s="39" t="str">
        <f t="shared" si="26"/>
        <v/>
      </c>
      <c r="E125" s="14" t="str">
        <f t="shared" si="27"/>
        <v/>
      </c>
      <c r="F125" s="14" t="str">
        <f t="shared" si="24"/>
        <v/>
      </c>
      <c r="G125" s="14" t="str">
        <f>+IF(E125="","",IF(COUNT($F$8:F125)=IF($G$3="",$N$3,$G$3),F125-E125,IF(E125&lt;F125,F125-E125,ROUND(+E125*IF(($F$3)&gt;=0.01,$F$3,$M$3)/12,))))</f>
        <v/>
      </c>
      <c r="H125" s="14" t="str">
        <f t="shared" si="25"/>
        <v/>
      </c>
      <c r="J125" s="14" t="str">
        <f t="shared" si="28"/>
        <v/>
      </c>
      <c r="O125" s="42"/>
      <c r="P125" s="57"/>
      <c r="Q125" s="30"/>
    </row>
    <row r="126" spans="1:17" s="2" customFormat="1" x14ac:dyDescent="0.25">
      <c r="A126" s="23" t="e">
        <f t="shared" si="29"/>
        <v>#VALUE!</v>
      </c>
      <c r="B126" s="2" t="e">
        <f t="shared" si="30"/>
        <v>#VALUE!</v>
      </c>
      <c r="C126" s="28"/>
      <c r="D126" s="39" t="str">
        <f t="shared" si="26"/>
        <v/>
      </c>
      <c r="E126" s="14" t="str">
        <f t="shared" si="27"/>
        <v/>
      </c>
      <c r="F126" s="14" t="str">
        <f t="shared" si="24"/>
        <v/>
      </c>
      <c r="G126" s="14" t="str">
        <f>+IF(E126="","",IF(COUNT($F$8:F126)=IF($G$3="",$N$3,$G$3),F126-E126,IF(E126&lt;F126,F126-E126,ROUND(+E126*IF(($F$3)&gt;=0.01,$F$3,$M$3)/12,))))</f>
        <v/>
      </c>
      <c r="H126" s="14" t="str">
        <f t="shared" si="25"/>
        <v/>
      </c>
      <c r="J126" s="14" t="str">
        <f t="shared" si="28"/>
        <v/>
      </c>
      <c r="O126" s="42"/>
      <c r="P126" s="57"/>
      <c r="Q126" s="30"/>
    </row>
    <row r="127" spans="1:17" s="2" customFormat="1" x14ac:dyDescent="0.25">
      <c r="A127" s="23" t="e">
        <f t="shared" si="29"/>
        <v>#VALUE!</v>
      </c>
      <c r="B127" s="2" t="e">
        <f t="shared" si="30"/>
        <v>#VALUE!</v>
      </c>
      <c r="C127" s="28"/>
      <c r="D127" s="39" t="str">
        <f t="shared" si="26"/>
        <v/>
      </c>
      <c r="E127" s="14" t="str">
        <f t="shared" si="27"/>
        <v/>
      </c>
      <c r="F127" s="14" t="str">
        <f t="shared" si="24"/>
        <v/>
      </c>
      <c r="G127" s="14" t="str">
        <f>+IF(E127="","",IF(COUNT($F$8:F127)=IF($G$3="",$N$3,$G$3),F127-E127,IF(E127&lt;F127,F127-E127,ROUND(+E127*IF(($F$3)&gt;=0.01,$F$3,$M$3)/12,))))</f>
        <v/>
      </c>
      <c r="H127" s="14" t="str">
        <f t="shared" si="25"/>
        <v/>
      </c>
      <c r="J127" s="14" t="str">
        <f t="shared" si="28"/>
        <v/>
      </c>
      <c r="O127" s="42"/>
      <c r="P127" s="57"/>
      <c r="Q127" s="30"/>
    </row>
    <row r="128" spans="1:17" s="2" customFormat="1" x14ac:dyDescent="0.25">
      <c r="A128" s="23" t="e">
        <f t="shared" si="29"/>
        <v>#VALUE!</v>
      </c>
      <c r="B128" s="2" t="e">
        <f t="shared" si="30"/>
        <v>#VALUE!</v>
      </c>
      <c r="C128" s="28"/>
      <c r="D128" s="39" t="str">
        <f t="shared" si="26"/>
        <v/>
      </c>
      <c r="E128" s="14" t="str">
        <f t="shared" si="27"/>
        <v/>
      </c>
      <c r="F128" s="14" t="str">
        <f t="shared" si="24"/>
        <v/>
      </c>
      <c r="G128" s="14" t="str">
        <f>+IF(E128="","",IF(COUNT($F$8:F128)=IF($G$3="",$N$3,$G$3),F128-E128,IF(E128&lt;F128,F128-E128,ROUND(+E128*IF(($F$3)&gt;=0.01,$F$3,$M$3)/12,))))</f>
        <v/>
      </c>
      <c r="H128" s="14" t="str">
        <f t="shared" si="25"/>
        <v/>
      </c>
      <c r="J128" s="14" t="str">
        <f t="shared" si="28"/>
        <v/>
      </c>
      <c r="O128" s="42"/>
      <c r="P128" s="57"/>
      <c r="Q128" s="30"/>
    </row>
    <row r="129" spans="1:17" s="2" customFormat="1" x14ac:dyDescent="0.25">
      <c r="A129" s="23" t="e">
        <f t="shared" si="29"/>
        <v>#VALUE!</v>
      </c>
      <c r="B129" s="2" t="e">
        <f t="shared" si="30"/>
        <v>#VALUE!</v>
      </c>
      <c r="C129" s="28"/>
      <c r="D129" s="39" t="str">
        <f t="shared" si="26"/>
        <v/>
      </c>
      <c r="E129" s="14" t="str">
        <f t="shared" si="27"/>
        <v/>
      </c>
      <c r="F129" s="14" t="str">
        <f t="shared" si="24"/>
        <v/>
      </c>
      <c r="G129" s="14" t="str">
        <f>+IF(E129="","",IF(COUNT($F$8:F129)=IF($G$3="",$N$3,$G$3),F129-E129,IF(E129&lt;F129,F129-E129,ROUND(+E129*IF(($F$3)&gt;=0.01,$F$3,$M$3)/12,))))</f>
        <v/>
      </c>
      <c r="H129" s="14" t="str">
        <f t="shared" si="25"/>
        <v/>
      </c>
      <c r="J129" s="14" t="str">
        <f t="shared" si="28"/>
        <v/>
      </c>
      <c r="O129" s="42"/>
      <c r="P129" s="57"/>
      <c r="Q129" s="30"/>
    </row>
    <row r="130" spans="1:17" s="2" customFormat="1" x14ac:dyDescent="0.25">
      <c r="A130" s="23" t="e">
        <f t="shared" si="29"/>
        <v>#VALUE!</v>
      </c>
      <c r="B130" s="2" t="e">
        <f t="shared" si="30"/>
        <v>#VALUE!</v>
      </c>
      <c r="C130" s="28"/>
      <c r="D130" s="39" t="str">
        <f t="shared" si="26"/>
        <v/>
      </c>
      <c r="E130" s="14" t="str">
        <f t="shared" si="27"/>
        <v/>
      </c>
      <c r="F130" s="14" t="str">
        <f t="shared" si="24"/>
        <v/>
      </c>
      <c r="G130" s="14" t="str">
        <f>+IF(E130="","",IF(COUNT($F$8:F130)=IF($G$3="",$N$3,$G$3),F130-E130,IF(E130&lt;F130,F130-E130,ROUND(+E130*IF(($F$3)&gt;=0.01,$F$3,$M$3)/12,))))</f>
        <v/>
      </c>
      <c r="H130" s="14" t="str">
        <f t="shared" si="25"/>
        <v/>
      </c>
      <c r="J130" s="14" t="str">
        <f t="shared" si="28"/>
        <v/>
      </c>
      <c r="O130" s="42"/>
      <c r="P130" s="57"/>
      <c r="Q130" s="30"/>
    </row>
    <row r="131" spans="1:17" s="2" customFormat="1" x14ac:dyDescent="0.25">
      <c r="A131" s="23" t="e">
        <f t="shared" si="29"/>
        <v>#VALUE!</v>
      </c>
      <c r="B131" s="2" t="e">
        <f t="shared" si="30"/>
        <v>#VALUE!</v>
      </c>
      <c r="C131" s="28"/>
      <c r="D131" s="39" t="str">
        <f t="shared" si="26"/>
        <v/>
      </c>
      <c r="E131" s="14" t="str">
        <f t="shared" si="27"/>
        <v/>
      </c>
      <c r="F131" s="14" t="str">
        <f t="shared" si="24"/>
        <v/>
      </c>
      <c r="G131" s="14" t="str">
        <f>+IF(E131="","",IF(COUNT($F$8:F131)=IF($G$3="",$N$3,$G$3),F131-E131,IF(E131&lt;F131,F131-E131,ROUND(+E131*IF(($F$3)&gt;=0.01,$F$3,$M$3)/12,))))</f>
        <v/>
      </c>
      <c r="H131" s="14" t="str">
        <f t="shared" si="25"/>
        <v/>
      </c>
      <c r="J131" s="14" t="str">
        <f t="shared" si="28"/>
        <v/>
      </c>
      <c r="O131" s="42"/>
      <c r="P131" s="57"/>
      <c r="Q131" s="30"/>
    </row>
    <row r="132" spans="1:17" s="2" customFormat="1" x14ac:dyDescent="0.25">
      <c r="A132" s="23" t="e">
        <f t="shared" si="29"/>
        <v>#VALUE!</v>
      </c>
      <c r="B132" s="2" t="e">
        <f t="shared" si="30"/>
        <v>#VALUE!</v>
      </c>
      <c r="C132" s="28"/>
      <c r="D132" s="39" t="str">
        <f t="shared" si="26"/>
        <v/>
      </c>
      <c r="E132" s="14" t="str">
        <f t="shared" si="27"/>
        <v/>
      </c>
      <c r="F132" s="14" t="str">
        <f t="shared" si="24"/>
        <v/>
      </c>
      <c r="G132" s="14" t="str">
        <f>+IF(E132="","",IF(COUNT($F$8:F132)=IF($G$3="",$N$3,$G$3),F132-E132,IF(E132&lt;F132,F132-E132,ROUND(+E132*IF(($F$3)&gt;=0.01,$F$3,$M$3)/12,))))</f>
        <v/>
      </c>
      <c r="H132" s="14" t="str">
        <f t="shared" si="25"/>
        <v/>
      </c>
      <c r="J132" s="14" t="str">
        <f t="shared" si="28"/>
        <v/>
      </c>
      <c r="O132" s="42"/>
      <c r="P132" s="57"/>
      <c r="Q132" s="30"/>
    </row>
    <row r="133" spans="1:17" s="2" customFormat="1" x14ac:dyDescent="0.25">
      <c r="A133" s="23" t="e">
        <f t="shared" si="29"/>
        <v>#VALUE!</v>
      </c>
      <c r="B133" s="2" t="e">
        <f t="shared" si="30"/>
        <v>#VALUE!</v>
      </c>
      <c r="C133" s="28"/>
      <c r="D133" s="39" t="str">
        <f t="shared" si="26"/>
        <v/>
      </c>
      <c r="E133" s="14" t="str">
        <f t="shared" si="27"/>
        <v/>
      </c>
      <c r="F133" s="14" t="str">
        <f t="shared" si="24"/>
        <v/>
      </c>
      <c r="G133" s="14" t="str">
        <f>+IF(E133="","",IF(COUNT($F$8:F133)=IF($G$3="",$N$3,$G$3),F133-E133,IF(E133&lt;F133,F133-E133,ROUND(+E133*IF(($F$3)&gt;=0.01,$F$3,$M$3)/12,))))</f>
        <v/>
      </c>
      <c r="H133" s="14" t="str">
        <f t="shared" si="25"/>
        <v/>
      </c>
      <c r="J133" s="14" t="str">
        <f t="shared" si="28"/>
        <v/>
      </c>
      <c r="O133" s="42"/>
      <c r="P133" s="57"/>
      <c r="Q133" s="30"/>
    </row>
    <row r="134" spans="1:17" s="2" customFormat="1" x14ac:dyDescent="0.25">
      <c r="A134" s="23" t="e">
        <f t="shared" si="29"/>
        <v>#VALUE!</v>
      </c>
      <c r="B134" s="2" t="e">
        <f t="shared" si="30"/>
        <v>#VALUE!</v>
      </c>
      <c r="C134" s="28"/>
      <c r="D134" s="39" t="str">
        <f t="shared" si="26"/>
        <v/>
      </c>
      <c r="E134" s="14" t="str">
        <f t="shared" si="27"/>
        <v/>
      </c>
      <c r="F134" s="14" t="str">
        <f t="shared" si="24"/>
        <v/>
      </c>
      <c r="G134" s="14" t="str">
        <f>+IF(E134="","",IF(COUNT($F$8:F134)=IF($G$3="",$N$3,$G$3),F134-E134,IF(E134&lt;F134,F134-E134,ROUND(+E134*IF(($F$3)&gt;=0.01,$F$3,$M$3)/12,))))</f>
        <v/>
      </c>
      <c r="H134" s="14" t="str">
        <f t="shared" si="25"/>
        <v/>
      </c>
      <c r="J134" s="14" t="str">
        <f t="shared" si="28"/>
        <v/>
      </c>
      <c r="O134" s="42"/>
      <c r="P134" s="57"/>
      <c r="Q134" s="30"/>
    </row>
    <row r="135" spans="1:17" s="2" customFormat="1" x14ac:dyDescent="0.25">
      <c r="A135" s="23" t="e">
        <f t="shared" si="29"/>
        <v>#VALUE!</v>
      </c>
      <c r="B135" s="2" t="e">
        <f t="shared" si="30"/>
        <v>#VALUE!</v>
      </c>
      <c r="C135" s="28"/>
      <c r="D135" s="39" t="str">
        <f t="shared" si="26"/>
        <v/>
      </c>
      <c r="E135" s="14" t="str">
        <f t="shared" si="27"/>
        <v/>
      </c>
      <c r="F135" s="14" t="str">
        <f t="shared" si="24"/>
        <v/>
      </c>
      <c r="G135" s="14" t="str">
        <f>+IF(E135="","",IF(COUNT($F$8:F135)=IF($G$3="",$N$3,$G$3),F135-E135,IF(E135&lt;F135,F135-E135,ROUND(+E135*IF(($F$3)&gt;=0.01,$F$3,$M$3)/12,))))</f>
        <v/>
      </c>
      <c r="H135" s="14" t="str">
        <f t="shared" si="25"/>
        <v/>
      </c>
      <c r="J135" s="14" t="str">
        <f t="shared" si="28"/>
        <v/>
      </c>
      <c r="O135" s="42"/>
      <c r="P135" s="57"/>
      <c r="Q135" s="30"/>
    </row>
    <row r="136" spans="1:17" s="2" customFormat="1" x14ac:dyDescent="0.25">
      <c r="A136" s="23" t="e">
        <f t="shared" si="29"/>
        <v>#VALUE!</v>
      </c>
      <c r="B136" s="2" t="e">
        <f t="shared" si="30"/>
        <v>#VALUE!</v>
      </c>
      <c r="C136" s="28"/>
      <c r="D136" s="39" t="str">
        <f t="shared" si="26"/>
        <v/>
      </c>
      <c r="E136" s="14" t="str">
        <f t="shared" si="27"/>
        <v/>
      </c>
      <c r="F136" s="14" t="str">
        <f t="shared" ref="F136:F199" si="31">+IF(E136="","",IF(E136&gt;0,IF($H$3&gt;0,$H$3,$O$3),0))</f>
        <v/>
      </c>
      <c r="G136" s="14" t="str">
        <f>+IF(E136="","",IF(COUNT($F$8:F136)=IF($G$3="",$N$3,$G$3),F136-E136,IF(E136&lt;F136,F136-E136,ROUND(+E136*IF(($F$3)&gt;=0.01,$F$3,$M$3)/12,))))</f>
        <v/>
      </c>
      <c r="H136" s="14" t="str">
        <f t="shared" si="25"/>
        <v/>
      </c>
      <c r="J136" s="14" t="str">
        <f t="shared" si="28"/>
        <v/>
      </c>
      <c r="O136" s="42"/>
      <c r="P136" s="57"/>
      <c r="Q136" s="30"/>
    </row>
    <row r="137" spans="1:17" s="2" customFormat="1" x14ac:dyDescent="0.25">
      <c r="A137" s="23" t="e">
        <f t="shared" si="29"/>
        <v>#VALUE!</v>
      </c>
      <c r="B137" s="2" t="e">
        <f t="shared" si="30"/>
        <v>#VALUE!</v>
      </c>
      <c r="C137" s="28"/>
      <c r="D137" s="39" t="str">
        <f t="shared" si="26"/>
        <v/>
      </c>
      <c r="E137" s="14" t="str">
        <f t="shared" si="27"/>
        <v/>
      </c>
      <c r="F137" s="14" t="str">
        <f t="shared" si="31"/>
        <v/>
      </c>
      <c r="G137" s="14" t="str">
        <f>+IF(E137="","",IF(COUNT($F$8:F137)=IF($G$3="",$N$3,$G$3),F137-E137,IF(E137&lt;F137,F137-E137,ROUND(+E137*IF(($F$3)&gt;=0.01,$F$3,$M$3)/12,))))</f>
        <v/>
      </c>
      <c r="H137" s="14" t="str">
        <f t="shared" ref="H137:H200" si="32">+IF(E137="","",IF(+E137+G137-F137&gt;0,E137+G137-F137,0))</f>
        <v/>
      </c>
      <c r="J137" s="14" t="str">
        <f t="shared" si="28"/>
        <v/>
      </c>
      <c r="O137" s="42"/>
      <c r="P137" s="57"/>
      <c r="Q137" s="30"/>
    </row>
    <row r="138" spans="1:17" s="2" customFormat="1" x14ac:dyDescent="0.25">
      <c r="A138" s="23" t="e">
        <f t="shared" si="29"/>
        <v>#VALUE!</v>
      </c>
      <c r="B138" s="2" t="e">
        <f t="shared" si="30"/>
        <v>#VALUE!</v>
      </c>
      <c r="C138" s="28"/>
      <c r="D138" s="39" t="str">
        <f t="shared" ref="D138:D201" si="33">IF(E138="","",IF(MONTH(D137)&lt;&gt;12,DAY(D137)&amp;"/"&amp;MONTH(D137)+1&amp;"/"&amp;YEAR(D137),DAY(D137)&amp;"/"&amp;1&amp;"/"&amp;YEAR(D137)+1))</f>
        <v/>
      </c>
      <c r="E138" s="14" t="str">
        <f t="shared" ref="E138:E201" si="34">+IF(OR(H137=0,H137=""),"",H137)</f>
        <v/>
      </c>
      <c r="F138" s="14" t="str">
        <f t="shared" si="31"/>
        <v/>
      </c>
      <c r="G138" s="14" t="str">
        <f>+IF(E138="","",IF(COUNT($F$8:F138)=IF($G$3="",$N$3,$G$3),F138-E138,IF(E138&lt;F138,F138-E138,ROUND(+E138*IF(($F$3)&gt;=0.01,$F$3,$M$3)/12,))))</f>
        <v/>
      </c>
      <c r="H138" s="14" t="str">
        <f t="shared" si="32"/>
        <v/>
      </c>
      <c r="J138" s="14" t="str">
        <f t="shared" si="28"/>
        <v/>
      </c>
      <c r="O138" s="42"/>
      <c r="P138" s="57"/>
      <c r="Q138" s="30"/>
    </row>
    <row r="139" spans="1:17" s="2" customFormat="1" x14ac:dyDescent="0.25">
      <c r="A139" s="23" t="e">
        <f t="shared" si="29"/>
        <v>#VALUE!</v>
      </c>
      <c r="B139" s="2" t="e">
        <f t="shared" si="30"/>
        <v>#VALUE!</v>
      </c>
      <c r="C139" s="28"/>
      <c r="D139" s="39" t="str">
        <f t="shared" si="33"/>
        <v/>
      </c>
      <c r="E139" s="14" t="str">
        <f t="shared" si="34"/>
        <v/>
      </c>
      <c r="F139" s="14" t="str">
        <f t="shared" si="31"/>
        <v/>
      </c>
      <c r="G139" s="14" t="str">
        <f>+IF(E139="","",IF(COUNT($F$8:F139)=IF($G$3="",$N$3,$G$3),F139-E139,IF(E139&lt;F139,F139-E139,ROUND(+E139*IF(($F$3)&gt;=0.01,$F$3,$M$3)/12,))))</f>
        <v/>
      </c>
      <c r="H139" s="14" t="str">
        <f t="shared" si="32"/>
        <v/>
      </c>
      <c r="J139" s="14" t="str">
        <f t="shared" si="28"/>
        <v/>
      </c>
      <c r="O139" s="42"/>
      <c r="P139" s="57"/>
      <c r="Q139" s="30"/>
    </row>
    <row r="140" spans="1:17" s="2" customFormat="1" x14ac:dyDescent="0.25">
      <c r="A140" s="23" t="e">
        <f t="shared" si="29"/>
        <v>#VALUE!</v>
      </c>
      <c r="B140" s="2" t="e">
        <f t="shared" si="30"/>
        <v>#VALUE!</v>
      </c>
      <c r="C140" s="28"/>
      <c r="D140" s="39" t="str">
        <f t="shared" si="33"/>
        <v/>
      </c>
      <c r="E140" s="14" t="str">
        <f t="shared" si="34"/>
        <v/>
      </c>
      <c r="F140" s="14" t="str">
        <f t="shared" si="31"/>
        <v/>
      </c>
      <c r="G140" s="14" t="str">
        <f>+IF(E140="","",IF(COUNT($F$8:F140)=IF($G$3="",$N$3,$G$3),F140-E140,IF(E140&lt;F140,F140-E140,ROUND(+E140*IF(($F$3)&gt;=0.01,$F$3,$M$3)/12,))))</f>
        <v/>
      </c>
      <c r="H140" s="14" t="str">
        <f t="shared" si="32"/>
        <v/>
      </c>
      <c r="J140" s="14" t="str">
        <f t="shared" si="28"/>
        <v/>
      </c>
      <c r="O140" s="42"/>
      <c r="P140" s="57"/>
      <c r="Q140" s="30"/>
    </row>
    <row r="141" spans="1:17" s="2" customFormat="1" x14ac:dyDescent="0.25">
      <c r="A141" s="23" t="e">
        <f t="shared" si="29"/>
        <v>#VALUE!</v>
      </c>
      <c r="B141" s="2" t="e">
        <f t="shared" si="30"/>
        <v>#VALUE!</v>
      </c>
      <c r="C141" s="28"/>
      <c r="D141" s="39" t="str">
        <f t="shared" si="33"/>
        <v/>
      </c>
      <c r="E141" s="14" t="str">
        <f t="shared" si="34"/>
        <v/>
      </c>
      <c r="F141" s="14" t="str">
        <f t="shared" si="31"/>
        <v/>
      </c>
      <c r="G141" s="14" t="str">
        <f>+IF(E141="","",IF(COUNT($F$8:F141)=IF($G$3="",$N$3,$G$3),F141-E141,IF(E141&lt;F141,F141-E141,ROUND(+E141*IF(($F$3)&gt;=0.01,$F$3,$M$3)/12,))))</f>
        <v/>
      </c>
      <c r="H141" s="14" t="str">
        <f t="shared" si="32"/>
        <v/>
      </c>
      <c r="J141" s="14" t="str">
        <f t="shared" si="28"/>
        <v/>
      </c>
      <c r="O141" s="42"/>
      <c r="P141" s="57"/>
      <c r="Q141" s="30"/>
    </row>
    <row r="142" spans="1:17" s="2" customFormat="1" x14ac:dyDescent="0.25">
      <c r="A142" s="23" t="e">
        <f t="shared" si="29"/>
        <v>#VALUE!</v>
      </c>
      <c r="B142" s="2" t="e">
        <f t="shared" si="30"/>
        <v>#VALUE!</v>
      </c>
      <c r="C142" s="28"/>
      <c r="D142" s="39" t="str">
        <f t="shared" si="33"/>
        <v/>
      </c>
      <c r="E142" s="14" t="str">
        <f t="shared" si="34"/>
        <v/>
      </c>
      <c r="F142" s="14" t="str">
        <f t="shared" si="31"/>
        <v/>
      </c>
      <c r="G142" s="14" t="str">
        <f>+IF(E142="","",IF(COUNT($F$8:F142)=IF($G$3="",$N$3,$G$3),F142-E142,IF(E142&lt;F142,F142-E142,ROUND(+E142*IF(($F$3)&gt;=0.01,$F$3,$M$3)/12,))))</f>
        <v/>
      </c>
      <c r="H142" s="14" t="str">
        <f t="shared" si="32"/>
        <v/>
      </c>
      <c r="J142" s="14" t="str">
        <f t="shared" si="28"/>
        <v/>
      </c>
      <c r="O142" s="42"/>
      <c r="P142" s="57"/>
      <c r="Q142" s="30"/>
    </row>
    <row r="143" spans="1:17" s="2" customFormat="1" x14ac:dyDescent="0.25">
      <c r="A143" s="23" t="e">
        <f t="shared" si="29"/>
        <v>#VALUE!</v>
      </c>
      <c r="B143" s="2" t="e">
        <f t="shared" si="30"/>
        <v>#VALUE!</v>
      </c>
      <c r="C143" s="28"/>
      <c r="D143" s="39" t="str">
        <f t="shared" si="33"/>
        <v/>
      </c>
      <c r="E143" s="14" t="str">
        <f t="shared" si="34"/>
        <v/>
      </c>
      <c r="F143" s="14" t="str">
        <f t="shared" si="31"/>
        <v/>
      </c>
      <c r="G143" s="14" t="str">
        <f>+IF(E143="","",IF(COUNT($F$8:F143)=IF($G$3="",$N$3,$G$3),F143-E143,IF(E143&lt;F143,F143-E143,ROUND(+E143*IF(($F$3)&gt;=0.01,$F$3,$M$3)/12,))))</f>
        <v/>
      </c>
      <c r="H143" s="14" t="str">
        <f t="shared" si="32"/>
        <v/>
      </c>
      <c r="J143" s="14" t="str">
        <f t="shared" si="28"/>
        <v/>
      </c>
      <c r="O143" s="42"/>
      <c r="P143" s="57"/>
      <c r="Q143" s="30"/>
    </row>
    <row r="144" spans="1:17" s="2" customFormat="1" x14ac:dyDescent="0.25">
      <c r="A144" s="23" t="e">
        <f t="shared" si="29"/>
        <v>#VALUE!</v>
      </c>
      <c r="B144" s="2" t="e">
        <f t="shared" si="30"/>
        <v>#VALUE!</v>
      </c>
      <c r="C144" s="28"/>
      <c r="D144" s="39" t="str">
        <f t="shared" si="33"/>
        <v/>
      </c>
      <c r="E144" s="14" t="str">
        <f t="shared" si="34"/>
        <v/>
      </c>
      <c r="F144" s="14" t="str">
        <f t="shared" si="31"/>
        <v/>
      </c>
      <c r="G144" s="14" t="str">
        <f>+IF(E144="","",IF(COUNT($F$8:F144)=IF($G$3="",$N$3,$G$3),F144-E144,IF(E144&lt;F144,F144-E144,ROUND(+E144*IF(($F$3)&gt;=0.01,$F$3,$M$3)/12,))))</f>
        <v/>
      </c>
      <c r="H144" s="14" t="str">
        <f t="shared" si="32"/>
        <v/>
      </c>
      <c r="J144" s="14" t="str">
        <f t="shared" si="28"/>
        <v/>
      </c>
      <c r="O144" s="42"/>
      <c r="P144" s="57"/>
      <c r="Q144" s="30"/>
    </row>
    <row r="145" spans="1:17" s="2" customFormat="1" x14ac:dyDescent="0.25">
      <c r="A145" s="23" t="e">
        <f t="shared" si="29"/>
        <v>#VALUE!</v>
      </c>
      <c r="B145" s="2" t="e">
        <f t="shared" si="30"/>
        <v>#VALUE!</v>
      </c>
      <c r="C145" s="28"/>
      <c r="D145" s="39" t="str">
        <f t="shared" si="33"/>
        <v/>
      </c>
      <c r="E145" s="14" t="str">
        <f t="shared" si="34"/>
        <v/>
      </c>
      <c r="F145" s="14" t="str">
        <f t="shared" si="31"/>
        <v/>
      </c>
      <c r="G145" s="14" t="str">
        <f>+IF(E145="","",IF(COUNT($F$8:F145)=IF($G$3="",$N$3,$G$3),F145-E145,IF(E145&lt;F145,F145-E145,ROUND(+E145*IF(($F$3)&gt;=0.01,$F$3,$M$3)/12,))))</f>
        <v/>
      </c>
      <c r="H145" s="14" t="str">
        <f t="shared" si="32"/>
        <v/>
      </c>
      <c r="J145" s="14" t="str">
        <f t="shared" si="28"/>
        <v/>
      </c>
      <c r="O145" s="42"/>
      <c r="P145" s="57"/>
      <c r="Q145" s="30"/>
    </row>
    <row r="146" spans="1:17" s="2" customFormat="1" x14ac:dyDescent="0.25">
      <c r="A146" s="23" t="e">
        <f t="shared" si="29"/>
        <v>#VALUE!</v>
      </c>
      <c r="B146" s="2" t="e">
        <f t="shared" si="30"/>
        <v>#VALUE!</v>
      </c>
      <c r="C146" s="28"/>
      <c r="D146" s="39" t="str">
        <f t="shared" si="33"/>
        <v/>
      </c>
      <c r="E146" s="14" t="str">
        <f t="shared" si="34"/>
        <v/>
      </c>
      <c r="F146" s="14" t="str">
        <f t="shared" si="31"/>
        <v/>
      </c>
      <c r="G146" s="14" t="str">
        <f>+IF(E146="","",IF(COUNT($F$8:F146)=IF($G$3="",$N$3,$G$3),F146-E146,IF(E146&lt;F146,F146-E146,ROUND(+E146*IF(($F$3)&gt;=0.01,$F$3,$M$3)/12,))))</f>
        <v/>
      </c>
      <c r="H146" s="14" t="str">
        <f t="shared" si="32"/>
        <v/>
      </c>
      <c r="J146" s="14" t="str">
        <f t="shared" si="28"/>
        <v/>
      </c>
      <c r="O146" s="42"/>
      <c r="P146" s="57"/>
      <c r="Q146" s="30"/>
    </row>
    <row r="147" spans="1:17" s="2" customFormat="1" x14ac:dyDescent="0.25">
      <c r="A147" s="23" t="e">
        <f t="shared" si="29"/>
        <v>#VALUE!</v>
      </c>
      <c r="B147" s="2" t="e">
        <f t="shared" si="30"/>
        <v>#VALUE!</v>
      </c>
      <c r="C147" s="28"/>
      <c r="D147" s="39" t="str">
        <f t="shared" si="33"/>
        <v/>
      </c>
      <c r="E147" s="14" t="str">
        <f t="shared" si="34"/>
        <v/>
      </c>
      <c r="F147" s="14" t="str">
        <f t="shared" si="31"/>
        <v/>
      </c>
      <c r="G147" s="14" t="str">
        <f>+IF(E147="","",IF(COUNT($F$8:F147)=IF($G$3="",$N$3,$G$3),F147-E147,IF(E147&lt;F147,F147-E147,ROUND(+E147*IF(($F$3)&gt;=0.01,$F$3,$M$3)/12,))))</f>
        <v/>
      </c>
      <c r="H147" s="14" t="str">
        <f t="shared" si="32"/>
        <v/>
      </c>
      <c r="J147" s="14" t="str">
        <f t="shared" ref="J147:J210" si="35">IF($J$4="yes",IF(OR(H147=0,H147=""),"",IF(MONTH(D147)=3,ROUND(H147*(31-DAY(D147))*IF($F$3&gt;0.01,$F$3,$M$3)/365,),"")),"")</f>
        <v/>
      </c>
      <c r="O147" s="42"/>
      <c r="P147" s="57"/>
      <c r="Q147" s="30"/>
    </row>
    <row r="148" spans="1:17" s="2" customFormat="1" x14ac:dyDescent="0.25">
      <c r="A148" s="23" t="e">
        <f t="shared" si="29"/>
        <v>#VALUE!</v>
      </c>
      <c r="B148" s="2" t="e">
        <f t="shared" si="30"/>
        <v>#VALUE!</v>
      </c>
      <c r="C148" s="28"/>
      <c r="D148" s="39" t="str">
        <f t="shared" si="33"/>
        <v/>
      </c>
      <c r="E148" s="14" t="str">
        <f t="shared" si="34"/>
        <v/>
      </c>
      <c r="F148" s="14" t="str">
        <f t="shared" si="31"/>
        <v/>
      </c>
      <c r="G148" s="14" t="str">
        <f>+IF(E148="","",IF(COUNT($F$8:F148)=IF($G$3="",$N$3,$G$3),F148-E148,IF(E148&lt;F148,F148-E148,ROUND(+E148*IF(($F$3)&gt;=0.01,$F$3,$M$3)/12,))))</f>
        <v/>
      </c>
      <c r="H148" s="14" t="str">
        <f t="shared" si="32"/>
        <v/>
      </c>
      <c r="J148" s="14" t="str">
        <f t="shared" si="35"/>
        <v/>
      </c>
      <c r="O148" s="42"/>
      <c r="P148" s="57"/>
      <c r="Q148" s="30"/>
    </row>
    <row r="149" spans="1:17" s="2" customFormat="1" x14ac:dyDescent="0.25">
      <c r="A149" s="23" t="e">
        <f t="shared" si="29"/>
        <v>#VALUE!</v>
      </c>
      <c r="B149" s="2" t="e">
        <f t="shared" si="30"/>
        <v>#VALUE!</v>
      </c>
      <c r="C149" s="28"/>
      <c r="D149" s="39" t="str">
        <f t="shared" si="33"/>
        <v/>
      </c>
      <c r="E149" s="14" t="str">
        <f t="shared" si="34"/>
        <v/>
      </c>
      <c r="F149" s="14" t="str">
        <f t="shared" si="31"/>
        <v/>
      </c>
      <c r="G149" s="14" t="str">
        <f>+IF(E149="","",IF(COUNT($F$8:F149)=IF($G$3="",$N$3,$G$3),F149-E149,IF(E149&lt;F149,F149-E149,ROUND(+E149*IF(($F$3)&gt;=0.01,$F$3,$M$3)/12,))))</f>
        <v/>
      </c>
      <c r="H149" s="14" t="str">
        <f t="shared" si="32"/>
        <v/>
      </c>
      <c r="J149" s="14" t="str">
        <f t="shared" si="35"/>
        <v/>
      </c>
      <c r="O149" s="42"/>
      <c r="P149" s="57"/>
      <c r="Q149" s="30"/>
    </row>
    <row r="150" spans="1:17" s="2" customFormat="1" x14ac:dyDescent="0.25">
      <c r="A150" s="23" t="e">
        <f t="shared" si="29"/>
        <v>#VALUE!</v>
      </c>
      <c r="B150" s="2" t="e">
        <f t="shared" si="30"/>
        <v>#VALUE!</v>
      </c>
      <c r="C150" s="28"/>
      <c r="D150" s="39" t="str">
        <f t="shared" si="33"/>
        <v/>
      </c>
      <c r="E150" s="14" t="str">
        <f t="shared" si="34"/>
        <v/>
      </c>
      <c r="F150" s="14" t="str">
        <f t="shared" si="31"/>
        <v/>
      </c>
      <c r="G150" s="14" t="str">
        <f>+IF(E150="","",IF(COUNT($F$8:F150)=IF($G$3="",$N$3,$G$3),F150-E150,IF(E150&lt;F150,F150-E150,ROUND(+E150*IF(($F$3)&gt;=0.01,$F$3,$M$3)/12,))))</f>
        <v/>
      </c>
      <c r="H150" s="14" t="str">
        <f t="shared" si="32"/>
        <v/>
      </c>
      <c r="J150" s="14" t="str">
        <f t="shared" si="35"/>
        <v/>
      </c>
      <c r="O150" s="42"/>
      <c r="P150" s="57"/>
      <c r="Q150" s="30"/>
    </row>
    <row r="151" spans="1:17" s="2" customFormat="1" x14ac:dyDescent="0.25">
      <c r="A151" s="23" t="e">
        <f t="shared" si="29"/>
        <v>#VALUE!</v>
      </c>
      <c r="B151" s="2" t="e">
        <f t="shared" si="30"/>
        <v>#VALUE!</v>
      </c>
      <c r="C151" s="28"/>
      <c r="D151" s="39" t="str">
        <f t="shared" si="33"/>
        <v/>
      </c>
      <c r="E151" s="14" t="str">
        <f t="shared" si="34"/>
        <v/>
      </c>
      <c r="F151" s="14" t="str">
        <f t="shared" si="31"/>
        <v/>
      </c>
      <c r="G151" s="14" t="str">
        <f>+IF(E151="","",IF(COUNT($F$8:F151)=IF($G$3="",$N$3,$G$3),F151-E151,IF(E151&lt;F151,F151-E151,ROUND(+E151*IF(($F$3)&gt;=0.01,$F$3,$M$3)/12,))))</f>
        <v/>
      </c>
      <c r="H151" s="14" t="str">
        <f t="shared" si="32"/>
        <v/>
      </c>
      <c r="J151" s="14" t="str">
        <f t="shared" si="35"/>
        <v/>
      </c>
      <c r="O151" s="42"/>
      <c r="P151" s="57"/>
      <c r="Q151" s="30"/>
    </row>
    <row r="152" spans="1:17" s="2" customFormat="1" x14ac:dyDescent="0.25">
      <c r="A152" s="23" t="e">
        <f t="shared" si="29"/>
        <v>#VALUE!</v>
      </c>
      <c r="B152" s="2" t="e">
        <f t="shared" si="30"/>
        <v>#VALUE!</v>
      </c>
      <c r="C152" s="28"/>
      <c r="D152" s="39" t="str">
        <f t="shared" si="33"/>
        <v/>
      </c>
      <c r="E152" s="14" t="str">
        <f t="shared" si="34"/>
        <v/>
      </c>
      <c r="F152" s="14" t="str">
        <f t="shared" si="31"/>
        <v/>
      </c>
      <c r="G152" s="14" t="str">
        <f>+IF(E152="","",IF(COUNT($F$8:F152)=IF($G$3="",$N$3,$G$3),F152-E152,IF(E152&lt;F152,F152-E152,ROUND(+E152*IF(($F$3)&gt;=0.01,$F$3,$M$3)/12,))))</f>
        <v/>
      </c>
      <c r="H152" s="14" t="str">
        <f t="shared" si="32"/>
        <v/>
      </c>
      <c r="J152" s="14" t="str">
        <f t="shared" si="35"/>
        <v/>
      </c>
      <c r="O152" s="42"/>
      <c r="P152" s="57"/>
      <c r="Q152" s="30"/>
    </row>
    <row r="153" spans="1:17" s="2" customFormat="1" x14ac:dyDescent="0.25">
      <c r="A153" s="23" t="e">
        <f t="shared" si="29"/>
        <v>#VALUE!</v>
      </c>
      <c r="B153" s="2" t="e">
        <f t="shared" si="30"/>
        <v>#VALUE!</v>
      </c>
      <c r="C153" s="28"/>
      <c r="D153" s="39" t="str">
        <f t="shared" si="33"/>
        <v/>
      </c>
      <c r="E153" s="14" t="str">
        <f t="shared" si="34"/>
        <v/>
      </c>
      <c r="F153" s="14" t="str">
        <f t="shared" si="31"/>
        <v/>
      </c>
      <c r="G153" s="14" t="str">
        <f>+IF(E153="","",IF(COUNT($F$8:F153)=IF($G$3="",$N$3,$G$3),F153-E153,IF(E153&lt;F153,F153-E153,ROUND(+E153*IF(($F$3)&gt;=0.01,$F$3,$M$3)/12,))))</f>
        <v/>
      </c>
      <c r="H153" s="14" t="str">
        <f t="shared" si="32"/>
        <v/>
      </c>
      <c r="J153" s="14" t="str">
        <f t="shared" si="35"/>
        <v/>
      </c>
      <c r="O153" s="42"/>
      <c r="P153" s="57"/>
      <c r="Q153" s="30"/>
    </row>
    <row r="154" spans="1:17" s="2" customFormat="1" x14ac:dyDescent="0.25">
      <c r="A154" s="23" t="e">
        <f t="shared" ref="A154:A217" si="36">+IF(MONTH(D154)=3,"MARCH"&amp;YEAR(D154),"")</f>
        <v>#VALUE!</v>
      </c>
      <c r="B154" s="2" t="e">
        <f t="shared" ref="B154:B217" si="37">+IF(MONTH(D154)&gt;3,YEAR(D154)&amp;"-"&amp;YEAR(D154)+1,YEAR(D154)-1&amp;"-"&amp;YEAR(D154))</f>
        <v>#VALUE!</v>
      </c>
      <c r="C154" s="28"/>
      <c r="D154" s="39" t="str">
        <f t="shared" si="33"/>
        <v/>
      </c>
      <c r="E154" s="14" t="str">
        <f t="shared" si="34"/>
        <v/>
      </c>
      <c r="F154" s="14" t="str">
        <f t="shared" si="31"/>
        <v/>
      </c>
      <c r="G154" s="14" t="str">
        <f>+IF(E154="","",IF(COUNT($F$8:F154)=IF($G$3="",$N$3,$G$3),F154-E154,IF(E154&lt;F154,F154-E154,ROUND(+E154*IF(($F$3)&gt;=0.01,$F$3,$M$3)/12,))))</f>
        <v/>
      </c>
      <c r="H154" s="14" t="str">
        <f t="shared" si="32"/>
        <v/>
      </c>
      <c r="J154" s="14" t="str">
        <f t="shared" si="35"/>
        <v/>
      </c>
      <c r="O154" s="42"/>
      <c r="P154" s="57"/>
      <c r="Q154" s="30"/>
    </row>
    <row r="155" spans="1:17" s="2" customFormat="1" x14ac:dyDescent="0.25">
      <c r="A155" s="23" t="e">
        <f t="shared" si="36"/>
        <v>#VALUE!</v>
      </c>
      <c r="B155" s="2" t="e">
        <f t="shared" si="37"/>
        <v>#VALUE!</v>
      </c>
      <c r="C155" s="28"/>
      <c r="D155" s="39" t="str">
        <f t="shared" si="33"/>
        <v/>
      </c>
      <c r="E155" s="14" t="str">
        <f t="shared" si="34"/>
        <v/>
      </c>
      <c r="F155" s="14" t="str">
        <f t="shared" si="31"/>
        <v/>
      </c>
      <c r="G155" s="14" t="str">
        <f>+IF(E155="","",IF(COUNT($F$8:F155)=IF($G$3="",$N$3,$G$3),F155-E155,IF(E155&lt;F155,F155-E155,ROUND(+E155*IF(($F$3)&gt;=0.01,$F$3,$M$3)/12,))))</f>
        <v/>
      </c>
      <c r="H155" s="14" t="str">
        <f t="shared" si="32"/>
        <v/>
      </c>
      <c r="J155" s="14" t="str">
        <f t="shared" si="35"/>
        <v/>
      </c>
      <c r="O155" s="42"/>
      <c r="P155" s="57"/>
      <c r="Q155" s="30"/>
    </row>
    <row r="156" spans="1:17" s="2" customFormat="1" x14ac:dyDescent="0.25">
      <c r="A156" s="23" t="e">
        <f t="shared" si="36"/>
        <v>#VALUE!</v>
      </c>
      <c r="B156" s="2" t="e">
        <f t="shared" si="37"/>
        <v>#VALUE!</v>
      </c>
      <c r="C156" s="28"/>
      <c r="D156" s="39" t="str">
        <f t="shared" si="33"/>
        <v/>
      </c>
      <c r="E156" s="14" t="str">
        <f t="shared" si="34"/>
        <v/>
      </c>
      <c r="F156" s="14" t="str">
        <f t="shared" si="31"/>
        <v/>
      </c>
      <c r="G156" s="14" t="str">
        <f>+IF(E156="","",IF(COUNT($F$8:F156)=IF($G$3="",$N$3,$G$3),F156-E156,IF(E156&lt;F156,F156-E156,ROUND(+E156*IF(($F$3)&gt;=0.01,$F$3,$M$3)/12,))))</f>
        <v/>
      </c>
      <c r="H156" s="14" t="str">
        <f t="shared" si="32"/>
        <v/>
      </c>
      <c r="J156" s="14" t="str">
        <f t="shared" si="35"/>
        <v/>
      </c>
      <c r="O156" s="42"/>
      <c r="P156" s="57"/>
      <c r="Q156" s="30"/>
    </row>
    <row r="157" spans="1:17" s="2" customFormat="1" x14ac:dyDescent="0.25">
      <c r="A157" s="23" t="e">
        <f t="shared" si="36"/>
        <v>#VALUE!</v>
      </c>
      <c r="B157" s="2" t="e">
        <f t="shared" si="37"/>
        <v>#VALUE!</v>
      </c>
      <c r="C157" s="28"/>
      <c r="D157" s="39" t="str">
        <f t="shared" si="33"/>
        <v/>
      </c>
      <c r="E157" s="14" t="str">
        <f t="shared" si="34"/>
        <v/>
      </c>
      <c r="F157" s="14" t="str">
        <f t="shared" si="31"/>
        <v/>
      </c>
      <c r="G157" s="14" t="str">
        <f>+IF(E157="","",IF(COUNT($F$8:F157)=IF($G$3="",$N$3,$G$3),F157-E157,IF(E157&lt;F157,F157-E157,ROUND(+E157*IF(($F$3)&gt;=0.01,$F$3,$M$3)/12,))))</f>
        <v/>
      </c>
      <c r="H157" s="14" t="str">
        <f t="shared" si="32"/>
        <v/>
      </c>
      <c r="J157" s="14" t="str">
        <f t="shared" si="35"/>
        <v/>
      </c>
      <c r="O157" s="42"/>
      <c r="P157" s="57"/>
      <c r="Q157" s="30"/>
    </row>
    <row r="158" spans="1:17" s="2" customFormat="1" x14ac:dyDescent="0.25">
      <c r="A158" s="23" t="e">
        <f t="shared" si="36"/>
        <v>#VALUE!</v>
      </c>
      <c r="B158" s="2" t="e">
        <f t="shared" si="37"/>
        <v>#VALUE!</v>
      </c>
      <c r="C158" s="28"/>
      <c r="D158" s="39" t="str">
        <f t="shared" si="33"/>
        <v/>
      </c>
      <c r="E158" s="14" t="str">
        <f t="shared" si="34"/>
        <v/>
      </c>
      <c r="F158" s="14" t="str">
        <f t="shared" si="31"/>
        <v/>
      </c>
      <c r="G158" s="14" t="str">
        <f>+IF(E158="","",IF(COUNT($F$8:F158)=IF($G$3="",$N$3,$G$3),F158-E158,IF(E158&lt;F158,F158-E158,ROUND(+E158*IF(($F$3)&gt;=0.01,$F$3,$M$3)/12,))))</f>
        <v/>
      </c>
      <c r="H158" s="14" t="str">
        <f t="shared" si="32"/>
        <v/>
      </c>
      <c r="J158" s="14" t="str">
        <f t="shared" si="35"/>
        <v/>
      </c>
      <c r="O158" s="42"/>
      <c r="P158" s="57"/>
      <c r="Q158" s="30"/>
    </row>
    <row r="159" spans="1:17" s="2" customFormat="1" x14ac:dyDescent="0.25">
      <c r="A159" s="23" t="e">
        <f t="shared" si="36"/>
        <v>#VALUE!</v>
      </c>
      <c r="B159" s="2" t="e">
        <f t="shared" si="37"/>
        <v>#VALUE!</v>
      </c>
      <c r="C159" s="28"/>
      <c r="D159" s="39" t="str">
        <f t="shared" si="33"/>
        <v/>
      </c>
      <c r="E159" s="14" t="str">
        <f t="shared" si="34"/>
        <v/>
      </c>
      <c r="F159" s="14" t="str">
        <f t="shared" si="31"/>
        <v/>
      </c>
      <c r="G159" s="14" t="str">
        <f>+IF(E159="","",IF(COUNT($F$8:F159)=IF($G$3="",$N$3,$G$3),F159-E159,IF(E159&lt;F159,F159-E159,ROUND(+E159*IF(($F$3)&gt;=0.01,$F$3,$M$3)/12,))))</f>
        <v/>
      </c>
      <c r="H159" s="14" t="str">
        <f t="shared" si="32"/>
        <v/>
      </c>
      <c r="J159" s="14" t="str">
        <f t="shared" si="35"/>
        <v/>
      </c>
      <c r="O159" s="42"/>
      <c r="P159" s="57"/>
      <c r="Q159" s="30"/>
    </row>
    <row r="160" spans="1:17" s="2" customFormat="1" x14ac:dyDescent="0.25">
      <c r="A160" s="23" t="e">
        <f t="shared" si="36"/>
        <v>#VALUE!</v>
      </c>
      <c r="B160" s="2" t="e">
        <f t="shared" si="37"/>
        <v>#VALUE!</v>
      </c>
      <c r="C160" s="28"/>
      <c r="D160" s="39" t="str">
        <f t="shared" si="33"/>
        <v/>
      </c>
      <c r="E160" s="14" t="str">
        <f t="shared" si="34"/>
        <v/>
      </c>
      <c r="F160" s="14" t="str">
        <f t="shared" si="31"/>
        <v/>
      </c>
      <c r="G160" s="14" t="str">
        <f>+IF(E160="","",IF(COUNT($F$8:F160)=IF($G$3="",$N$3,$G$3),F160-E160,IF(E160&lt;F160,F160-E160,ROUND(+E160*IF(($F$3)&gt;=0.01,$F$3,$M$3)/12,))))</f>
        <v/>
      </c>
      <c r="H160" s="14" t="str">
        <f t="shared" si="32"/>
        <v/>
      </c>
      <c r="J160" s="14" t="str">
        <f t="shared" si="35"/>
        <v/>
      </c>
      <c r="O160" s="42"/>
      <c r="P160" s="57"/>
      <c r="Q160" s="30"/>
    </row>
    <row r="161" spans="1:17" s="2" customFormat="1" x14ac:dyDescent="0.25">
      <c r="A161" s="23" t="e">
        <f t="shared" si="36"/>
        <v>#VALUE!</v>
      </c>
      <c r="B161" s="2" t="e">
        <f t="shared" si="37"/>
        <v>#VALUE!</v>
      </c>
      <c r="C161" s="28"/>
      <c r="D161" s="39" t="str">
        <f t="shared" si="33"/>
        <v/>
      </c>
      <c r="E161" s="14" t="str">
        <f t="shared" si="34"/>
        <v/>
      </c>
      <c r="F161" s="14" t="str">
        <f t="shared" si="31"/>
        <v/>
      </c>
      <c r="G161" s="14" t="str">
        <f>+IF(E161="","",IF(COUNT($F$8:F161)=IF($G$3="",$N$3,$G$3),F161-E161,IF(E161&lt;F161,F161-E161,ROUND(+E161*IF(($F$3)&gt;=0.01,$F$3,$M$3)/12,))))</f>
        <v/>
      </c>
      <c r="H161" s="14" t="str">
        <f t="shared" si="32"/>
        <v/>
      </c>
      <c r="J161" s="14" t="str">
        <f t="shared" si="35"/>
        <v/>
      </c>
      <c r="O161" s="42"/>
      <c r="P161" s="57"/>
      <c r="Q161" s="30"/>
    </row>
    <row r="162" spans="1:17" s="2" customFormat="1" x14ac:dyDescent="0.25">
      <c r="A162" s="23" t="e">
        <f t="shared" si="36"/>
        <v>#VALUE!</v>
      </c>
      <c r="B162" s="2" t="e">
        <f t="shared" si="37"/>
        <v>#VALUE!</v>
      </c>
      <c r="C162" s="28"/>
      <c r="D162" s="39" t="str">
        <f t="shared" si="33"/>
        <v/>
      </c>
      <c r="E162" s="14" t="str">
        <f t="shared" si="34"/>
        <v/>
      </c>
      <c r="F162" s="14" t="str">
        <f t="shared" si="31"/>
        <v/>
      </c>
      <c r="G162" s="14" t="str">
        <f>+IF(E162="","",IF(COUNT($F$8:F162)=IF($G$3="",$N$3,$G$3),F162-E162,IF(E162&lt;F162,F162-E162,ROUND(+E162*IF(($F$3)&gt;=0.01,$F$3,$M$3)/12,))))</f>
        <v/>
      </c>
      <c r="H162" s="14" t="str">
        <f t="shared" si="32"/>
        <v/>
      </c>
      <c r="J162" s="14" t="str">
        <f t="shared" si="35"/>
        <v/>
      </c>
      <c r="O162" s="42"/>
      <c r="P162" s="57"/>
      <c r="Q162" s="30"/>
    </row>
    <row r="163" spans="1:17" s="2" customFormat="1" x14ac:dyDescent="0.25">
      <c r="A163" s="23" t="e">
        <f t="shared" si="36"/>
        <v>#VALUE!</v>
      </c>
      <c r="B163" s="2" t="e">
        <f t="shared" si="37"/>
        <v>#VALUE!</v>
      </c>
      <c r="C163" s="28"/>
      <c r="D163" s="39" t="str">
        <f t="shared" si="33"/>
        <v/>
      </c>
      <c r="E163" s="14" t="str">
        <f t="shared" si="34"/>
        <v/>
      </c>
      <c r="F163" s="14" t="str">
        <f t="shared" si="31"/>
        <v/>
      </c>
      <c r="G163" s="14" t="str">
        <f>+IF(E163="","",IF(COUNT($F$8:F163)=IF($G$3="",$N$3,$G$3),F163-E163,IF(E163&lt;F163,F163-E163,ROUND(+E163*IF(($F$3)&gt;=0.01,$F$3,$M$3)/12,))))</f>
        <v/>
      </c>
      <c r="H163" s="14" t="str">
        <f t="shared" si="32"/>
        <v/>
      </c>
      <c r="J163" s="14" t="str">
        <f t="shared" si="35"/>
        <v/>
      </c>
      <c r="O163" s="42"/>
      <c r="P163" s="57"/>
      <c r="Q163" s="30"/>
    </row>
    <row r="164" spans="1:17" s="2" customFormat="1" x14ac:dyDescent="0.25">
      <c r="A164" s="23" t="e">
        <f t="shared" si="36"/>
        <v>#VALUE!</v>
      </c>
      <c r="B164" s="2" t="e">
        <f t="shared" si="37"/>
        <v>#VALUE!</v>
      </c>
      <c r="C164" s="28"/>
      <c r="D164" s="39" t="str">
        <f t="shared" si="33"/>
        <v/>
      </c>
      <c r="E164" s="14" t="str">
        <f t="shared" si="34"/>
        <v/>
      </c>
      <c r="F164" s="14" t="str">
        <f t="shared" si="31"/>
        <v/>
      </c>
      <c r="G164" s="14" t="str">
        <f>+IF(E164="","",IF(COUNT($F$8:F164)=IF($G$3="",$N$3,$G$3),F164-E164,IF(E164&lt;F164,F164-E164,ROUND(+E164*IF(($F$3)&gt;=0.01,$F$3,$M$3)/12,))))</f>
        <v/>
      </c>
      <c r="H164" s="14" t="str">
        <f t="shared" si="32"/>
        <v/>
      </c>
      <c r="J164" s="14" t="str">
        <f t="shared" si="35"/>
        <v/>
      </c>
      <c r="O164" s="42"/>
      <c r="P164" s="57"/>
      <c r="Q164" s="30"/>
    </row>
    <row r="165" spans="1:17" s="2" customFormat="1" x14ac:dyDescent="0.25">
      <c r="A165" s="23" t="e">
        <f t="shared" si="36"/>
        <v>#VALUE!</v>
      </c>
      <c r="B165" s="2" t="e">
        <f t="shared" si="37"/>
        <v>#VALUE!</v>
      </c>
      <c r="C165" s="28"/>
      <c r="D165" s="39" t="str">
        <f t="shared" si="33"/>
        <v/>
      </c>
      <c r="E165" s="14" t="str">
        <f t="shared" si="34"/>
        <v/>
      </c>
      <c r="F165" s="14" t="str">
        <f t="shared" si="31"/>
        <v/>
      </c>
      <c r="G165" s="14" t="str">
        <f>+IF(E165="","",IF(COUNT($F$8:F165)=IF($G$3="",$N$3,$G$3),F165-E165,IF(E165&lt;F165,F165-E165,ROUND(+E165*IF(($F$3)&gt;=0.01,$F$3,$M$3)/12,))))</f>
        <v/>
      </c>
      <c r="H165" s="14" t="str">
        <f t="shared" si="32"/>
        <v/>
      </c>
      <c r="J165" s="14" t="str">
        <f t="shared" si="35"/>
        <v/>
      </c>
      <c r="O165" s="42"/>
      <c r="P165" s="57"/>
      <c r="Q165" s="30"/>
    </row>
    <row r="166" spans="1:17" s="2" customFormat="1" x14ac:dyDescent="0.25">
      <c r="A166" s="23" t="e">
        <f t="shared" si="36"/>
        <v>#VALUE!</v>
      </c>
      <c r="B166" s="2" t="e">
        <f t="shared" si="37"/>
        <v>#VALUE!</v>
      </c>
      <c r="C166" s="28"/>
      <c r="D166" s="39" t="str">
        <f t="shared" si="33"/>
        <v/>
      </c>
      <c r="E166" s="14" t="str">
        <f t="shared" si="34"/>
        <v/>
      </c>
      <c r="F166" s="14" t="str">
        <f t="shared" si="31"/>
        <v/>
      </c>
      <c r="G166" s="14" t="str">
        <f>+IF(E166="","",IF(COUNT($F$8:F166)=IF($G$3="",$N$3,$G$3),F166-E166,IF(E166&lt;F166,F166-E166,ROUND(+E166*IF(($F$3)&gt;=0.01,$F$3,$M$3)/12,))))</f>
        <v/>
      </c>
      <c r="H166" s="14" t="str">
        <f t="shared" si="32"/>
        <v/>
      </c>
      <c r="J166" s="14" t="str">
        <f t="shared" si="35"/>
        <v/>
      </c>
      <c r="O166" s="42"/>
      <c r="P166" s="57"/>
      <c r="Q166" s="30"/>
    </row>
    <row r="167" spans="1:17" s="2" customFormat="1" x14ac:dyDescent="0.25">
      <c r="A167" s="23" t="e">
        <f t="shared" si="36"/>
        <v>#VALUE!</v>
      </c>
      <c r="B167" s="2" t="e">
        <f t="shared" si="37"/>
        <v>#VALUE!</v>
      </c>
      <c r="C167" s="28"/>
      <c r="D167" s="39" t="str">
        <f t="shared" si="33"/>
        <v/>
      </c>
      <c r="E167" s="14" t="str">
        <f t="shared" si="34"/>
        <v/>
      </c>
      <c r="F167" s="14" t="str">
        <f t="shared" si="31"/>
        <v/>
      </c>
      <c r="G167" s="14" t="str">
        <f>+IF(E167="","",IF(COUNT($F$8:F167)=IF($G$3="",$N$3,$G$3),F167-E167,IF(E167&lt;F167,F167-E167,ROUND(+E167*IF(($F$3)&gt;=0.01,$F$3,$M$3)/12,))))</f>
        <v/>
      </c>
      <c r="H167" s="14" t="str">
        <f t="shared" si="32"/>
        <v/>
      </c>
      <c r="J167" s="14" t="str">
        <f t="shared" si="35"/>
        <v/>
      </c>
      <c r="O167" s="42"/>
      <c r="P167" s="57"/>
      <c r="Q167" s="30"/>
    </row>
    <row r="168" spans="1:17" s="2" customFormat="1" x14ac:dyDescent="0.25">
      <c r="A168" s="23" t="e">
        <f t="shared" si="36"/>
        <v>#VALUE!</v>
      </c>
      <c r="B168" s="2" t="e">
        <f t="shared" si="37"/>
        <v>#VALUE!</v>
      </c>
      <c r="C168" s="28"/>
      <c r="D168" s="39" t="str">
        <f t="shared" si="33"/>
        <v/>
      </c>
      <c r="E168" s="14" t="str">
        <f t="shared" si="34"/>
        <v/>
      </c>
      <c r="F168" s="14" t="str">
        <f t="shared" si="31"/>
        <v/>
      </c>
      <c r="G168" s="14" t="str">
        <f>+IF(E168="","",IF(COUNT($F$8:F168)=IF($G$3="",$N$3,$G$3),F168-E168,IF(E168&lt;F168,F168-E168,ROUND(+E168*IF(($F$3)&gt;=0.01,$F$3,$M$3)/12,))))</f>
        <v/>
      </c>
      <c r="H168" s="14" t="str">
        <f t="shared" si="32"/>
        <v/>
      </c>
      <c r="J168" s="14" t="str">
        <f t="shared" si="35"/>
        <v/>
      </c>
      <c r="O168" s="42"/>
      <c r="P168" s="57"/>
      <c r="Q168" s="30"/>
    </row>
    <row r="169" spans="1:17" s="2" customFormat="1" x14ac:dyDescent="0.25">
      <c r="A169" s="23" t="e">
        <f t="shared" si="36"/>
        <v>#VALUE!</v>
      </c>
      <c r="B169" s="2" t="e">
        <f t="shared" si="37"/>
        <v>#VALUE!</v>
      </c>
      <c r="C169" s="28"/>
      <c r="D169" s="39" t="str">
        <f t="shared" si="33"/>
        <v/>
      </c>
      <c r="E169" s="14" t="str">
        <f t="shared" si="34"/>
        <v/>
      </c>
      <c r="F169" s="14" t="str">
        <f t="shared" si="31"/>
        <v/>
      </c>
      <c r="G169" s="14" t="str">
        <f>+IF(E169="","",IF(COUNT($F$8:F169)=IF($G$3="",$N$3,$G$3),F169-E169,IF(E169&lt;F169,F169-E169,ROUND(+E169*IF(($F$3)&gt;=0.01,$F$3,$M$3)/12,))))</f>
        <v/>
      </c>
      <c r="H169" s="14" t="str">
        <f t="shared" si="32"/>
        <v/>
      </c>
      <c r="J169" s="14" t="str">
        <f t="shared" si="35"/>
        <v/>
      </c>
      <c r="O169" s="42"/>
      <c r="P169" s="57"/>
      <c r="Q169" s="30"/>
    </row>
    <row r="170" spans="1:17" s="2" customFormat="1" x14ac:dyDescent="0.25">
      <c r="A170" s="23" t="e">
        <f t="shared" si="36"/>
        <v>#VALUE!</v>
      </c>
      <c r="B170" s="2" t="e">
        <f t="shared" si="37"/>
        <v>#VALUE!</v>
      </c>
      <c r="C170" s="28"/>
      <c r="D170" s="39" t="str">
        <f t="shared" si="33"/>
        <v/>
      </c>
      <c r="E170" s="14" t="str">
        <f t="shared" si="34"/>
        <v/>
      </c>
      <c r="F170" s="14" t="str">
        <f t="shared" si="31"/>
        <v/>
      </c>
      <c r="G170" s="14" t="str">
        <f>+IF(E170="","",IF(COUNT($F$8:F170)=IF($G$3="",$N$3,$G$3),F170-E170,IF(E170&lt;F170,F170-E170,ROUND(+E170*IF(($F$3)&gt;=0.01,$F$3,$M$3)/12,))))</f>
        <v/>
      </c>
      <c r="H170" s="14" t="str">
        <f t="shared" si="32"/>
        <v/>
      </c>
      <c r="J170" s="14" t="str">
        <f t="shared" si="35"/>
        <v/>
      </c>
      <c r="O170" s="42"/>
      <c r="P170" s="57"/>
      <c r="Q170" s="30"/>
    </row>
    <row r="171" spans="1:17" s="2" customFormat="1" x14ac:dyDescent="0.25">
      <c r="A171" s="23" t="e">
        <f t="shared" si="36"/>
        <v>#VALUE!</v>
      </c>
      <c r="B171" s="2" t="e">
        <f t="shared" si="37"/>
        <v>#VALUE!</v>
      </c>
      <c r="C171" s="28"/>
      <c r="D171" s="39" t="str">
        <f t="shared" si="33"/>
        <v/>
      </c>
      <c r="E171" s="14" t="str">
        <f t="shared" si="34"/>
        <v/>
      </c>
      <c r="F171" s="14" t="str">
        <f t="shared" si="31"/>
        <v/>
      </c>
      <c r="G171" s="14" t="str">
        <f>+IF(E171="","",IF(COUNT($F$8:F171)=IF($G$3="",$N$3,$G$3),F171-E171,IF(E171&lt;F171,F171-E171,ROUND(+E171*IF(($F$3)&gt;=0.01,$F$3,$M$3)/12,))))</f>
        <v/>
      </c>
      <c r="H171" s="14" t="str">
        <f t="shared" si="32"/>
        <v/>
      </c>
      <c r="J171" s="14" t="str">
        <f t="shared" si="35"/>
        <v/>
      </c>
      <c r="O171" s="42"/>
      <c r="P171" s="57"/>
      <c r="Q171" s="30"/>
    </row>
    <row r="172" spans="1:17" s="2" customFormat="1" x14ac:dyDescent="0.25">
      <c r="A172" s="23" t="e">
        <f t="shared" si="36"/>
        <v>#VALUE!</v>
      </c>
      <c r="B172" s="2" t="e">
        <f t="shared" si="37"/>
        <v>#VALUE!</v>
      </c>
      <c r="C172" s="28"/>
      <c r="D172" s="39" t="str">
        <f t="shared" si="33"/>
        <v/>
      </c>
      <c r="E172" s="14" t="str">
        <f t="shared" si="34"/>
        <v/>
      </c>
      <c r="F172" s="14" t="str">
        <f t="shared" si="31"/>
        <v/>
      </c>
      <c r="G172" s="14" t="str">
        <f>+IF(E172="","",IF(COUNT($F$8:F172)=IF($G$3="",$N$3,$G$3),F172-E172,IF(E172&lt;F172,F172-E172,ROUND(+E172*IF(($F$3)&gt;=0.01,$F$3,$M$3)/12,))))</f>
        <v/>
      </c>
      <c r="H172" s="14" t="str">
        <f t="shared" si="32"/>
        <v/>
      </c>
      <c r="J172" s="14" t="str">
        <f t="shared" si="35"/>
        <v/>
      </c>
      <c r="O172" s="42"/>
      <c r="P172" s="57"/>
      <c r="Q172" s="30"/>
    </row>
    <row r="173" spans="1:17" s="2" customFormat="1" x14ac:dyDescent="0.25">
      <c r="A173" s="23" t="e">
        <f t="shared" si="36"/>
        <v>#VALUE!</v>
      </c>
      <c r="B173" s="2" t="e">
        <f t="shared" si="37"/>
        <v>#VALUE!</v>
      </c>
      <c r="C173" s="28"/>
      <c r="D173" s="39" t="str">
        <f t="shared" si="33"/>
        <v/>
      </c>
      <c r="E173" s="14" t="str">
        <f t="shared" si="34"/>
        <v/>
      </c>
      <c r="F173" s="14" t="str">
        <f t="shared" si="31"/>
        <v/>
      </c>
      <c r="G173" s="14" t="str">
        <f>+IF(E173="","",IF(COUNT($F$8:F173)=IF($G$3="",$N$3,$G$3),F173-E173,IF(E173&lt;F173,F173-E173,ROUND(+E173*IF(($F$3)&gt;=0.01,$F$3,$M$3)/12,))))</f>
        <v/>
      </c>
      <c r="H173" s="14" t="str">
        <f t="shared" si="32"/>
        <v/>
      </c>
      <c r="J173" s="14" t="str">
        <f t="shared" si="35"/>
        <v/>
      </c>
      <c r="O173" s="42"/>
      <c r="P173" s="57"/>
      <c r="Q173" s="30"/>
    </row>
    <row r="174" spans="1:17" s="2" customFormat="1" x14ac:dyDescent="0.25">
      <c r="A174" s="23" t="e">
        <f t="shared" si="36"/>
        <v>#VALUE!</v>
      </c>
      <c r="B174" s="2" t="e">
        <f t="shared" si="37"/>
        <v>#VALUE!</v>
      </c>
      <c r="C174" s="28"/>
      <c r="D174" s="39" t="str">
        <f t="shared" si="33"/>
        <v/>
      </c>
      <c r="E174" s="14" t="str">
        <f t="shared" si="34"/>
        <v/>
      </c>
      <c r="F174" s="14" t="str">
        <f t="shared" si="31"/>
        <v/>
      </c>
      <c r="G174" s="14" t="str">
        <f>+IF(E174="","",IF(COUNT($F$8:F174)=IF($G$3="",$N$3,$G$3),F174-E174,IF(E174&lt;F174,F174-E174,ROUND(+E174*IF(($F$3)&gt;=0.01,$F$3,$M$3)/12,))))</f>
        <v/>
      </c>
      <c r="H174" s="14" t="str">
        <f t="shared" si="32"/>
        <v/>
      </c>
      <c r="J174" s="14" t="str">
        <f t="shared" si="35"/>
        <v/>
      </c>
      <c r="O174" s="42"/>
      <c r="P174" s="57"/>
      <c r="Q174" s="30"/>
    </row>
    <row r="175" spans="1:17" s="2" customFormat="1" x14ac:dyDescent="0.25">
      <c r="A175" s="23" t="e">
        <f t="shared" si="36"/>
        <v>#VALUE!</v>
      </c>
      <c r="B175" s="2" t="e">
        <f t="shared" si="37"/>
        <v>#VALUE!</v>
      </c>
      <c r="C175" s="28"/>
      <c r="D175" s="39" t="str">
        <f t="shared" si="33"/>
        <v/>
      </c>
      <c r="E175" s="14" t="str">
        <f t="shared" si="34"/>
        <v/>
      </c>
      <c r="F175" s="14" t="str">
        <f t="shared" si="31"/>
        <v/>
      </c>
      <c r="G175" s="14" t="str">
        <f>+IF(E175="","",IF(COUNT($F$8:F175)=IF($G$3="",$N$3,$G$3),F175-E175,IF(E175&lt;F175,F175-E175,ROUND(+E175*IF(($F$3)&gt;=0.01,$F$3,$M$3)/12,))))</f>
        <v/>
      </c>
      <c r="H175" s="14" t="str">
        <f t="shared" si="32"/>
        <v/>
      </c>
      <c r="J175" s="14" t="str">
        <f t="shared" si="35"/>
        <v/>
      </c>
      <c r="O175" s="42"/>
      <c r="P175" s="57"/>
      <c r="Q175" s="30"/>
    </row>
    <row r="176" spans="1:17" s="2" customFormat="1" x14ac:dyDescent="0.25">
      <c r="A176" s="23" t="e">
        <f t="shared" si="36"/>
        <v>#VALUE!</v>
      </c>
      <c r="B176" s="2" t="e">
        <f t="shared" si="37"/>
        <v>#VALUE!</v>
      </c>
      <c r="C176" s="28"/>
      <c r="D176" s="39" t="str">
        <f t="shared" si="33"/>
        <v/>
      </c>
      <c r="E176" s="14" t="str">
        <f t="shared" si="34"/>
        <v/>
      </c>
      <c r="F176" s="14" t="str">
        <f t="shared" si="31"/>
        <v/>
      </c>
      <c r="G176" s="14" t="str">
        <f>+IF(E176="","",IF(COUNT($F$8:F176)=IF($G$3="",$N$3,$G$3),F176-E176,IF(E176&lt;F176,F176-E176,ROUND(+E176*IF(($F$3)&gt;=0.01,$F$3,$M$3)/12,))))</f>
        <v/>
      </c>
      <c r="H176" s="14" t="str">
        <f t="shared" si="32"/>
        <v/>
      </c>
      <c r="J176" s="14" t="str">
        <f t="shared" si="35"/>
        <v/>
      </c>
      <c r="O176" s="42"/>
      <c r="P176" s="57"/>
      <c r="Q176" s="30"/>
    </row>
    <row r="177" spans="1:17" s="2" customFormat="1" x14ac:dyDescent="0.25">
      <c r="A177" s="23" t="e">
        <f t="shared" si="36"/>
        <v>#VALUE!</v>
      </c>
      <c r="B177" s="2" t="e">
        <f t="shared" si="37"/>
        <v>#VALUE!</v>
      </c>
      <c r="C177" s="28"/>
      <c r="D177" s="39" t="str">
        <f t="shared" si="33"/>
        <v/>
      </c>
      <c r="E177" s="14" t="str">
        <f t="shared" si="34"/>
        <v/>
      </c>
      <c r="F177" s="14" t="str">
        <f t="shared" si="31"/>
        <v/>
      </c>
      <c r="G177" s="14" t="str">
        <f>+IF(E177="","",IF(COUNT($F$8:F177)=IF($G$3="",$N$3,$G$3),F177-E177,IF(E177&lt;F177,F177-E177,ROUND(+E177*IF(($F$3)&gt;=0.01,$F$3,$M$3)/12,))))</f>
        <v/>
      </c>
      <c r="H177" s="14" t="str">
        <f t="shared" si="32"/>
        <v/>
      </c>
      <c r="J177" s="14" t="str">
        <f t="shared" si="35"/>
        <v/>
      </c>
      <c r="O177" s="42"/>
      <c r="P177" s="57"/>
      <c r="Q177" s="30"/>
    </row>
    <row r="178" spans="1:17" s="2" customFormat="1" x14ac:dyDescent="0.25">
      <c r="A178" s="23" t="e">
        <f t="shared" si="36"/>
        <v>#VALUE!</v>
      </c>
      <c r="B178" s="2" t="e">
        <f t="shared" si="37"/>
        <v>#VALUE!</v>
      </c>
      <c r="C178" s="28"/>
      <c r="D178" s="39" t="str">
        <f t="shared" si="33"/>
        <v/>
      </c>
      <c r="E178" s="14" t="str">
        <f t="shared" si="34"/>
        <v/>
      </c>
      <c r="F178" s="14" t="str">
        <f t="shared" si="31"/>
        <v/>
      </c>
      <c r="G178" s="14" t="str">
        <f>+IF(E178="","",IF(COUNT($F$8:F178)=IF($G$3="",$N$3,$G$3),F178-E178,IF(E178&lt;F178,F178-E178,ROUND(+E178*IF(($F$3)&gt;=0.01,$F$3,$M$3)/12,))))</f>
        <v/>
      </c>
      <c r="H178" s="14" t="str">
        <f t="shared" si="32"/>
        <v/>
      </c>
      <c r="J178" s="14" t="str">
        <f t="shared" si="35"/>
        <v/>
      </c>
      <c r="O178" s="42"/>
      <c r="P178" s="57"/>
      <c r="Q178" s="30"/>
    </row>
    <row r="179" spans="1:17" s="2" customFormat="1" x14ac:dyDescent="0.25">
      <c r="A179" s="23" t="e">
        <f t="shared" si="36"/>
        <v>#VALUE!</v>
      </c>
      <c r="B179" s="2" t="e">
        <f t="shared" si="37"/>
        <v>#VALUE!</v>
      </c>
      <c r="C179" s="28"/>
      <c r="D179" s="39" t="str">
        <f t="shared" si="33"/>
        <v/>
      </c>
      <c r="E179" s="14" t="str">
        <f t="shared" si="34"/>
        <v/>
      </c>
      <c r="F179" s="14" t="str">
        <f t="shared" si="31"/>
        <v/>
      </c>
      <c r="G179" s="14" t="str">
        <f>+IF(E179="","",IF(COUNT($F$8:F179)=IF($G$3="",$N$3,$G$3),F179-E179,IF(E179&lt;F179,F179-E179,ROUND(+E179*IF(($F$3)&gt;=0.01,$F$3,$M$3)/12,))))</f>
        <v/>
      </c>
      <c r="H179" s="14" t="str">
        <f t="shared" si="32"/>
        <v/>
      </c>
      <c r="J179" s="14" t="str">
        <f t="shared" si="35"/>
        <v/>
      </c>
      <c r="O179" s="42"/>
      <c r="P179" s="57"/>
      <c r="Q179" s="30"/>
    </row>
    <row r="180" spans="1:17" s="2" customFormat="1" x14ac:dyDescent="0.25">
      <c r="A180" s="23" t="e">
        <f t="shared" si="36"/>
        <v>#VALUE!</v>
      </c>
      <c r="B180" s="2" t="e">
        <f t="shared" si="37"/>
        <v>#VALUE!</v>
      </c>
      <c r="C180" s="28"/>
      <c r="D180" s="39" t="str">
        <f t="shared" si="33"/>
        <v/>
      </c>
      <c r="E180" s="14" t="str">
        <f t="shared" si="34"/>
        <v/>
      </c>
      <c r="F180" s="14" t="str">
        <f t="shared" si="31"/>
        <v/>
      </c>
      <c r="G180" s="14" t="str">
        <f>+IF(E180="","",IF(COUNT($F$8:F180)=IF($G$3="",$N$3,$G$3),F180-E180,IF(E180&lt;F180,F180-E180,ROUND(+E180*IF(($F$3)&gt;=0.01,$F$3,$M$3)/12,))))</f>
        <v/>
      </c>
      <c r="H180" s="14" t="str">
        <f t="shared" si="32"/>
        <v/>
      </c>
      <c r="J180" s="14" t="str">
        <f t="shared" si="35"/>
        <v/>
      </c>
      <c r="O180" s="42"/>
      <c r="P180" s="57"/>
      <c r="Q180" s="30"/>
    </row>
    <row r="181" spans="1:17" s="2" customFormat="1" x14ac:dyDescent="0.25">
      <c r="A181" s="23" t="e">
        <f t="shared" si="36"/>
        <v>#VALUE!</v>
      </c>
      <c r="B181" s="2" t="e">
        <f t="shared" si="37"/>
        <v>#VALUE!</v>
      </c>
      <c r="C181" s="28"/>
      <c r="D181" s="39" t="str">
        <f t="shared" si="33"/>
        <v/>
      </c>
      <c r="E181" s="14" t="str">
        <f t="shared" si="34"/>
        <v/>
      </c>
      <c r="F181" s="14" t="str">
        <f t="shared" si="31"/>
        <v/>
      </c>
      <c r="G181" s="14" t="str">
        <f>+IF(E181="","",IF(COUNT($F$8:F181)=IF($G$3="",$N$3,$G$3),F181-E181,IF(E181&lt;F181,F181-E181,ROUND(+E181*IF(($F$3)&gt;=0.01,$F$3,$M$3)/12,))))</f>
        <v/>
      </c>
      <c r="H181" s="14" t="str">
        <f t="shared" si="32"/>
        <v/>
      </c>
      <c r="J181" s="14" t="str">
        <f t="shared" si="35"/>
        <v/>
      </c>
      <c r="O181" s="42"/>
      <c r="P181" s="57"/>
      <c r="Q181" s="30"/>
    </row>
    <row r="182" spans="1:17" s="2" customFormat="1" x14ac:dyDescent="0.25">
      <c r="A182" s="23" t="e">
        <f t="shared" si="36"/>
        <v>#VALUE!</v>
      </c>
      <c r="B182" s="2" t="e">
        <f t="shared" si="37"/>
        <v>#VALUE!</v>
      </c>
      <c r="C182" s="28"/>
      <c r="D182" s="39" t="str">
        <f t="shared" si="33"/>
        <v/>
      </c>
      <c r="E182" s="14" t="str">
        <f t="shared" si="34"/>
        <v/>
      </c>
      <c r="F182" s="14" t="str">
        <f t="shared" si="31"/>
        <v/>
      </c>
      <c r="G182" s="14" t="str">
        <f>+IF(E182="","",IF(COUNT($F$8:F182)=IF($G$3="",$N$3,$G$3),F182-E182,IF(E182&lt;F182,F182-E182,ROUND(+E182*IF(($F$3)&gt;=0.01,$F$3,$M$3)/12,))))</f>
        <v/>
      </c>
      <c r="H182" s="14" t="str">
        <f t="shared" si="32"/>
        <v/>
      </c>
      <c r="J182" s="14" t="str">
        <f t="shared" si="35"/>
        <v/>
      </c>
      <c r="O182" s="42"/>
      <c r="P182" s="57"/>
      <c r="Q182" s="30"/>
    </row>
    <row r="183" spans="1:17" s="2" customFormat="1" x14ac:dyDescent="0.25">
      <c r="A183" s="23" t="e">
        <f t="shared" si="36"/>
        <v>#VALUE!</v>
      </c>
      <c r="B183" s="2" t="e">
        <f t="shared" si="37"/>
        <v>#VALUE!</v>
      </c>
      <c r="C183" s="28"/>
      <c r="D183" s="39" t="str">
        <f t="shared" si="33"/>
        <v/>
      </c>
      <c r="E183" s="14" t="str">
        <f t="shared" si="34"/>
        <v/>
      </c>
      <c r="F183" s="14" t="str">
        <f t="shared" si="31"/>
        <v/>
      </c>
      <c r="G183" s="14" t="str">
        <f>+IF(E183="","",IF(COUNT($F$8:F183)=IF($G$3="",$N$3,$G$3),F183-E183,IF(E183&lt;F183,F183-E183,ROUND(+E183*IF(($F$3)&gt;=0.01,$F$3,$M$3)/12,))))</f>
        <v/>
      </c>
      <c r="H183" s="14" t="str">
        <f t="shared" si="32"/>
        <v/>
      </c>
      <c r="J183" s="14" t="str">
        <f t="shared" si="35"/>
        <v/>
      </c>
      <c r="O183" s="42"/>
      <c r="P183" s="57"/>
      <c r="Q183" s="30"/>
    </row>
    <row r="184" spans="1:17" s="2" customFormat="1" x14ac:dyDescent="0.25">
      <c r="A184" s="23" t="e">
        <f t="shared" si="36"/>
        <v>#VALUE!</v>
      </c>
      <c r="B184" s="2" t="e">
        <f t="shared" si="37"/>
        <v>#VALUE!</v>
      </c>
      <c r="C184" s="28"/>
      <c r="D184" s="39" t="str">
        <f t="shared" si="33"/>
        <v/>
      </c>
      <c r="E184" s="14" t="str">
        <f t="shared" si="34"/>
        <v/>
      </c>
      <c r="F184" s="14" t="str">
        <f t="shared" si="31"/>
        <v/>
      </c>
      <c r="G184" s="14" t="str">
        <f>+IF(E184="","",IF(COUNT($F$8:F184)=IF($G$3="",$N$3,$G$3),F184-E184,IF(E184&lt;F184,F184-E184,ROUND(+E184*IF(($F$3)&gt;=0.01,$F$3,$M$3)/12,))))</f>
        <v/>
      </c>
      <c r="H184" s="14" t="str">
        <f t="shared" si="32"/>
        <v/>
      </c>
      <c r="J184" s="14" t="str">
        <f t="shared" si="35"/>
        <v/>
      </c>
      <c r="O184" s="42"/>
      <c r="P184" s="57"/>
      <c r="Q184" s="30"/>
    </row>
    <row r="185" spans="1:17" s="2" customFormat="1" x14ac:dyDescent="0.25">
      <c r="A185" s="23" t="e">
        <f t="shared" si="36"/>
        <v>#VALUE!</v>
      </c>
      <c r="B185" s="2" t="e">
        <f t="shared" si="37"/>
        <v>#VALUE!</v>
      </c>
      <c r="C185" s="28"/>
      <c r="D185" s="39" t="str">
        <f t="shared" si="33"/>
        <v/>
      </c>
      <c r="E185" s="14" t="str">
        <f t="shared" si="34"/>
        <v/>
      </c>
      <c r="F185" s="14" t="str">
        <f t="shared" si="31"/>
        <v/>
      </c>
      <c r="G185" s="14" t="str">
        <f>+IF(E185="","",IF(COUNT($F$8:F185)=IF($G$3="",$N$3,$G$3),F185-E185,IF(E185&lt;F185,F185-E185,ROUND(+E185*IF(($F$3)&gt;=0.01,$F$3,$M$3)/12,))))</f>
        <v/>
      </c>
      <c r="H185" s="14" t="str">
        <f t="shared" si="32"/>
        <v/>
      </c>
      <c r="J185" s="14" t="str">
        <f t="shared" si="35"/>
        <v/>
      </c>
      <c r="O185" s="42"/>
      <c r="P185" s="57"/>
      <c r="Q185" s="30"/>
    </row>
    <row r="186" spans="1:17" s="2" customFormat="1" x14ac:dyDescent="0.25">
      <c r="A186" s="23" t="e">
        <f t="shared" si="36"/>
        <v>#VALUE!</v>
      </c>
      <c r="B186" s="2" t="e">
        <f t="shared" si="37"/>
        <v>#VALUE!</v>
      </c>
      <c r="C186" s="28"/>
      <c r="D186" s="39" t="str">
        <f t="shared" si="33"/>
        <v/>
      </c>
      <c r="E186" s="14" t="str">
        <f t="shared" si="34"/>
        <v/>
      </c>
      <c r="F186" s="14" t="str">
        <f t="shared" si="31"/>
        <v/>
      </c>
      <c r="G186" s="14" t="str">
        <f>+IF(E186="","",IF(COUNT($F$8:F186)=IF($G$3="",$N$3,$G$3),F186-E186,IF(E186&lt;F186,F186-E186,ROUND(+E186*IF(($F$3)&gt;=0.01,$F$3,$M$3)/12,))))</f>
        <v/>
      </c>
      <c r="H186" s="14" t="str">
        <f t="shared" si="32"/>
        <v/>
      </c>
      <c r="J186" s="14" t="str">
        <f t="shared" si="35"/>
        <v/>
      </c>
      <c r="O186" s="42"/>
      <c r="P186" s="57"/>
      <c r="Q186" s="30"/>
    </row>
    <row r="187" spans="1:17" s="2" customFormat="1" x14ac:dyDescent="0.25">
      <c r="A187" s="23" t="e">
        <f t="shared" si="36"/>
        <v>#VALUE!</v>
      </c>
      <c r="B187" s="2" t="e">
        <f t="shared" si="37"/>
        <v>#VALUE!</v>
      </c>
      <c r="C187" s="28"/>
      <c r="D187" s="39" t="str">
        <f t="shared" si="33"/>
        <v/>
      </c>
      <c r="E187" s="14" t="str">
        <f t="shared" si="34"/>
        <v/>
      </c>
      <c r="F187" s="14" t="str">
        <f t="shared" si="31"/>
        <v/>
      </c>
      <c r="G187" s="14" t="str">
        <f>+IF(E187="","",IF(COUNT($F$8:F187)=IF($G$3="",$N$3,$G$3),F187-E187,IF(E187&lt;F187,F187-E187,ROUND(+E187*IF(($F$3)&gt;=0.01,$F$3,$M$3)/12,))))</f>
        <v/>
      </c>
      <c r="H187" s="14" t="str">
        <f t="shared" si="32"/>
        <v/>
      </c>
      <c r="J187" s="14" t="str">
        <f t="shared" si="35"/>
        <v/>
      </c>
      <c r="O187" s="42"/>
      <c r="P187" s="57"/>
      <c r="Q187" s="30"/>
    </row>
    <row r="188" spans="1:17" s="2" customFormat="1" x14ac:dyDescent="0.25">
      <c r="A188" s="23" t="e">
        <f t="shared" si="36"/>
        <v>#VALUE!</v>
      </c>
      <c r="B188" s="2" t="e">
        <f t="shared" si="37"/>
        <v>#VALUE!</v>
      </c>
      <c r="C188" s="28"/>
      <c r="D188" s="39" t="str">
        <f t="shared" si="33"/>
        <v/>
      </c>
      <c r="E188" s="14" t="str">
        <f t="shared" si="34"/>
        <v/>
      </c>
      <c r="F188" s="14" t="str">
        <f t="shared" si="31"/>
        <v/>
      </c>
      <c r="G188" s="14" t="str">
        <f>+IF(E188="","",IF(COUNT($F$8:F188)=IF($G$3="",$N$3,$G$3),F188-E188,IF(E188&lt;F188,F188-E188,ROUND(+E188*IF(($F$3)&gt;=0.01,$F$3,$M$3)/12,))))</f>
        <v/>
      </c>
      <c r="H188" s="14" t="str">
        <f t="shared" si="32"/>
        <v/>
      </c>
      <c r="J188" s="14" t="str">
        <f t="shared" si="35"/>
        <v/>
      </c>
      <c r="O188" s="42"/>
      <c r="P188" s="57"/>
      <c r="Q188" s="30"/>
    </row>
    <row r="189" spans="1:17" s="2" customFormat="1" x14ac:dyDescent="0.25">
      <c r="A189" s="23" t="e">
        <f t="shared" si="36"/>
        <v>#VALUE!</v>
      </c>
      <c r="B189" s="2" t="e">
        <f t="shared" si="37"/>
        <v>#VALUE!</v>
      </c>
      <c r="C189" s="28"/>
      <c r="D189" s="39" t="str">
        <f t="shared" si="33"/>
        <v/>
      </c>
      <c r="E189" s="14" t="str">
        <f t="shared" si="34"/>
        <v/>
      </c>
      <c r="F189" s="14" t="str">
        <f t="shared" si="31"/>
        <v/>
      </c>
      <c r="G189" s="14" t="str">
        <f>+IF(E189="","",IF(COUNT($F$8:F189)=IF($G$3="",$N$3,$G$3),F189-E189,IF(E189&lt;F189,F189-E189,ROUND(+E189*IF(($F$3)&gt;=0.01,$F$3,$M$3)/12,))))</f>
        <v/>
      </c>
      <c r="H189" s="14" t="str">
        <f t="shared" si="32"/>
        <v/>
      </c>
      <c r="J189" s="14" t="str">
        <f t="shared" si="35"/>
        <v/>
      </c>
      <c r="O189" s="42"/>
      <c r="P189" s="57"/>
      <c r="Q189" s="30"/>
    </row>
    <row r="190" spans="1:17" s="2" customFormat="1" x14ac:dyDescent="0.25">
      <c r="A190" s="23" t="e">
        <f t="shared" si="36"/>
        <v>#VALUE!</v>
      </c>
      <c r="B190" s="2" t="e">
        <f t="shared" si="37"/>
        <v>#VALUE!</v>
      </c>
      <c r="C190" s="28"/>
      <c r="D190" s="39" t="str">
        <f t="shared" si="33"/>
        <v/>
      </c>
      <c r="E190" s="14" t="str">
        <f t="shared" si="34"/>
        <v/>
      </c>
      <c r="F190" s="14" t="str">
        <f t="shared" si="31"/>
        <v/>
      </c>
      <c r="G190" s="14" t="str">
        <f>+IF(E190="","",IF(COUNT($F$8:F190)=IF($G$3="",$N$3,$G$3),F190-E190,IF(E190&lt;F190,F190-E190,ROUND(+E190*IF(($F$3)&gt;=0.01,$F$3,$M$3)/12,))))</f>
        <v/>
      </c>
      <c r="H190" s="14" t="str">
        <f t="shared" si="32"/>
        <v/>
      </c>
      <c r="J190" s="14" t="str">
        <f t="shared" si="35"/>
        <v/>
      </c>
      <c r="O190" s="42"/>
      <c r="P190" s="57"/>
      <c r="Q190" s="30"/>
    </row>
    <row r="191" spans="1:17" s="2" customFormat="1" x14ac:dyDescent="0.25">
      <c r="A191" s="23" t="e">
        <f t="shared" si="36"/>
        <v>#VALUE!</v>
      </c>
      <c r="B191" s="2" t="e">
        <f t="shared" si="37"/>
        <v>#VALUE!</v>
      </c>
      <c r="C191" s="28"/>
      <c r="D191" s="39" t="str">
        <f t="shared" si="33"/>
        <v/>
      </c>
      <c r="E191" s="14" t="str">
        <f t="shared" si="34"/>
        <v/>
      </c>
      <c r="F191" s="14" t="str">
        <f t="shared" si="31"/>
        <v/>
      </c>
      <c r="G191" s="14" t="str">
        <f>+IF(E191="","",IF(COUNT($F$8:F191)=IF($G$3="",$N$3,$G$3),F191-E191,IF(E191&lt;F191,F191-E191,ROUND(+E191*IF(($F$3)&gt;=0.01,$F$3,$M$3)/12,))))</f>
        <v/>
      </c>
      <c r="H191" s="14" t="str">
        <f t="shared" si="32"/>
        <v/>
      </c>
      <c r="J191" s="14" t="str">
        <f t="shared" si="35"/>
        <v/>
      </c>
      <c r="O191" s="42"/>
      <c r="P191" s="57"/>
      <c r="Q191" s="30"/>
    </row>
    <row r="192" spans="1:17" s="2" customFormat="1" x14ac:dyDescent="0.25">
      <c r="A192" s="23" t="e">
        <f t="shared" si="36"/>
        <v>#VALUE!</v>
      </c>
      <c r="B192" s="2" t="e">
        <f t="shared" si="37"/>
        <v>#VALUE!</v>
      </c>
      <c r="C192" s="28"/>
      <c r="D192" s="39" t="str">
        <f t="shared" si="33"/>
        <v/>
      </c>
      <c r="E192" s="14" t="str">
        <f t="shared" si="34"/>
        <v/>
      </c>
      <c r="F192" s="14" t="str">
        <f t="shared" si="31"/>
        <v/>
      </c>
      <c r="G192" s="14" t="str">
        <f>+IF(E192="","",IF(COUNT($F$8:F192)=IF($G$3="",$N$3,$G$3),F192-E192,IF(E192&lt;F192,F192-E192,ROUND(+E192*IF(($F$3)&gt;=0.01,$F$3,$M$3)/12,))))</f>
        <v/>
      </c>
      <c r="H192" s="14" t="str">
        <f t="shared" si="32"/>
        <v/>
      </c>
      <c r="J192" s="14" t="str">
        <f t="shared" si="35"/>
        <v/>
      </c>
      <c r="O192" s="42"/>
      <c r="P192" s="57"/>
      <c r="Q192" s="30"/>
    </row>
    <row r="193" spans="1:17" s="2" customFormat="1" x14ac:dyDescent="0.25">
      <c r="A193" s="23" t="e">
        <f t="shared" si="36"/>
        <v>#VALUE!</v>
      </c>
      <c r="B193" s="2" t="e">
        <f t="shared" si="37"/>
        <v>#VALUE!</v>
      </c>
      <c r="C193" s="28"/>
      <c r="D193" s="39" t="str">
        <f t="shared" si="33"/>
        <v/>
      </c>
      <c r="E193" s="14" t="str">
        <f t="shared" si="34"/>
        <v/>
      </c>
      <c r="F193" s="14" t="str">
        <f t="shared" si="31"/>
        <v/>
      </c>
      <c r="G193" s="14" t="str">
        <f>+IF(E193="","",IF(COUNT($F$8:F193)=IF($G$3="",$N$3,$G$3),F193-E193,IF(E193&lt;F193,F193-E193,ROUND(+E193*IF(($F$3)&gt;=0.01,$F$3,$M$3)/12,))))</f>
        <v/>
      </c>
      <c r="H193" s="14" t="str">
        <f t="shared" si="32"/>
        <v/>
      </c>
      <c r="J193" s="14" t="str">
        <f t="shared" si="35"/>
        <v/>
      </c>
      <c r="O193" s="42"/>
      <c r="P193" s="57"/>
      <c r="Q193" s="30"/>
    </row>
    <row r="194" spans="1:17" s="2" customFormat="1" x14ac:dyDescent="0.25">
      <c r="A194" s="23" t="e">
        <f t="shared" si="36"/>
        <v>#VALUE!</v>
      </c>
      <c r="B194" s="2" t="e">
        <f t="shared" si="37"/>
        <v>#VALUE!</v>
      </c>
      <c r="C194" s="28"/>
      <c r="D194" s="39" t="str">
        <f t="shared" si="33"/>
        <v/>
      </c>
      <c r="E194" s="14" t="str">
        <f t="shared" si="34"/>
        <v/>
      </c>
      <c r="F194" s="14" t="str">
        <f t="shared" si="31"/>
        <v/>
      </c>
      <c r="G194" s="14" t="str">
        <f>+IF(E194="","",IF(COUNT($F$8:F194)=IF($G$3="",$N$3,$G$3),F194-E194,IF(E194&lt;F194,F194-E194,ROUND(+E194*IF(($F$3)&gt;=0.01,$F$3,$M$3)/12,))))</f>
        <v/>
      </c>
      <c r="H194" s="14" t="str">
        <f t="shared" si="32"/>
        <v/>
      </c>
      <c r="J194" s="14" t="str">
        <f t="shared" si="35"/>
        <v/>
      </c>
      <c r="O194" s="42"/>
      <c r="P194" s="57"/>
      <c r="Q194" s="30"/>
    </row>
    <row r="195" spans="1:17" s="2" customFormat="1" x14ac:dyDescent="0.25">
      <c r="A195" s="23" t="e">
        <f t="shared" si="36"/>
        <v>#VALUE!</v>
      </c>
      <c r="B195" s="2" t="e">
        <f t="shared" si="37"/>
        <v>#VALUE!</v>
      </c>
      <c r="C195" s="28"/>
      <c r="D195" s="39" t="str">
        <f t="shared" si="33"/>
        <v/>
      </c>
      <c r="E195" s="14" t="str">
        <f t="shared" si="34"/>
        <v/>
      </c>
      <c r="F195" s="14" t="str">
        <f t="shared" si="31"/>
        <v/>
      </c>
      <c r="G195" s="14" t="str">
        <f>+IF(E195="","",IF(COUNT($F$8:F195)=IF($G$3="",$N$3,$G$3),F195-E195,IF(E195&lt;F195,F195-E195,ROUND(+E195*IF(($F$3)&gt;=0.01,$F$3,$M$3)/12,))))</f>
        <v/>
      </c>
      <c r="H195" s="14" t="str">
        <f t="shared" si="32"/>
        <v/>
      </c>
      <c r="J195" s="14" t="str">
        <f t="shared" si="35"/>
        <v/>
      </c>
      <c r="O195" s="42"/>
      <c r="P195" s="57"/>
      <c r="Q195" s="30"/>
    </row>
    <row r="196" spans="1:17" s="2" customFormat="1" x14ac:dyDescent="0.25">
      <c r="A196" s="23" t="e">
        <f t="shared" si="36"/>
        <v>#VALUE!</v>
      </c>
      <c r="B196" s="2" t="e">
        <f t="shared" si="37"/>
        <v>#VALUE!</v>
      </c>
      <c r="C196" s="28"/>
      <c r="D196" s="39" t="str">
        <f t="shared" si="33"/>
        <v/>
      </c>
      <c r="E196" s="14" t="str">
        <f t="shared" si="34"/>
        <v/>
      </c>
      <c r="F196" s="14" t="str">
        <f t="shared" si="31"/>
        <v/>
      </c>
      <c r="G196" s="14" t="str">
        <f>+IF(E196="","",IF(COUNT($F$8:F196)=IF($G$3="",$N$3,$G$3),F196-E196,IF(E196&lt;F196,F196-E196,ROUND(+E196*IF(($F$3)&gt;=0.01,$F$3,$M$3)/12,))))</f>
        <v/>
      </c>
      <c r="H196" s="14" t="str">
        <f t="shared" si="32"/>
        <v/>
      </c>
      <c r="J196" s="14" t="str">
        <f t="shared" si="35"/>
        <v/>
      </c>
      <c r="O196" s="42"/>
      <c r="P196" s="57"/>
      <c r="Q196" s="30"/>
    </row>
    <row r="197" spans="1:17" s="2" customFormat="1" x14ac:dyDescent="0.25">
      <c r="A197" s="23" t="e">
        <f t="shared" si="36"/>
        <v>#VALUE!</v>
      </c>
      <c r="B197" s="2" t="e">
        <f t="shared" si="37"/>
        <v>#VALUE!</v>
      </c>
      <c r="C197" s="28"/>
      <c r="D197" s="39" t="str">
        <f t="shared" si="33"/>
        <v/>
      </c>
      <c r="E197" s="14" t="str">
        <f t="shared" si="34"/>
        <v/>
      </c>
      <c r="F197" s="14" t="str">
        <f t="shared" si="31"/>
        <v/>
      </c>
      <c r="G197" s="14" t="str">
        <f>+IF(E197="","",IF(COUNT($F$8:F197)=IF($G$3="",$N$3,$G$3),F197-E197,IF(E197&lt;F197,F197-E197,ROUND(+E197*IF(($F$3)&gt;=0.01,$F$3,$M$3)/12,))))</f>
        <v/>
      </c>
      <c r="H197" s="14" t="str">
        <f t="shared" si="32"/>
        <v/>
      </c>
      <c r="J197" s="14" t="str">
        <f t="shared" si="35"/>
        <v/>
      </c>
      <c r="O197" s="42"/>
      <c r="P197" s="57"/>
      <c r="Q197" s="30"/>
    </row>
    <row r="198" spans="1:17" s="2" customFormat="1" x14ac:dyDescent="0.25">
      <c r="A198" s="23" t="e">
        <f t="shared" si="36"/>
        <v>#VALUE!</v>
      </c>
      <c r="B198" s="2" t="e">
        <f t="shared" si="37"/>
        <v>#VALUE!</v>
      </c>
      <c r="C198" s="28"/>
      <c r="D198" s="39" t="str">
        <f t="shared" si="33"/>
        <v/>
      </c>
      <c r="E198" s="14" t="str">
        <f t="shared" si="34"/>
        <v/>
      </c>
      <c r="F198" s="14" t="str">
        <f t="shared" si="31"/>
        <v/>
      </c>
      <c r="G198" s="14" t="str">
        <f>+IF(E198="","",IF(COUNT($F$8:F198)=IF($G$3="",$N$3,$G$3),F198-E198,IF(E198&lt;F198,F198-E198,ROUND(+E198*IF(($F$3)&gt;=0.01,$F$3,$M$3)/12,))))</f>
        <v/>
      </c>
      <c r="H198" s="14" t="str">
        <f t="shared" si="32"/>
        <v/>
      </c>
      <c r="J198" s="14" t="str">
        <f t="shared" si="35"/>
        <v/>
      </c>
      <c r="O198" s="42"/>
      <c r="P198" s="57"/>
      <c r="Q198" s="30"/>
    </row>
    <row r="199" spans="1:17" s="2" customFormat="1" x14ac:dyDescent="0.25">
      <c r="A199" s="23" t="e">
        <f t="shared" si="36"/>
        <v>#VALUE!</v>
      </c>
      <c r="B199" s="2" t="e">
        <f t="shared" si="37"/>
        <v>#VALUE!</v>
      </c>
      <c r="C199" s="28"/>
      <c r="D199" s="39" t="str">
        <f t="shared" si="33"/>
        <v/>
      </c>
      <c r="E199" s="14" t="str">
        <f t="shared" si="34"/>
        <v/>
      </c>
      <c r="F199" s="14" t="str">
        <f t="shared" si="31"/>
        <v/>
      </c>
      <c r="G199" s="14" t="str">
        <f>+IF(E199="","",IF(COUNT($F$8:F199)=IF($G$3="",$N$3,$G$3),F199-E199,IF(E199&lt;F199,F199-E199,ROUND(+E199*IF(($F$3)&gt;=0.01,$F$3,$M$3)/12,))))</f>
        <v/>
      </c>
      <c r="H199" s="14" t="str">
        <f t="shared" si="32"/>
        <v/>
      </c>
      <c r="J199" s="14" t="str">
        <f t="shared" si="35"/>
        <v/>
      </c>
      <c r="O199" s="42"/>
      <c r="P199" s="57"/>
      <c r="Q199" s="30"/>
    </row>
    <row r="200" spans="1:17" s="2" customFormat="1" x14ac:dyDescent="0.25">
      <c r="A200" s="23" t="e">
        <f t="shared" si="36"/>
        <v>#VALUE!</v>
      </c>
      <c r="B200" s="2" t="e">
        <f t="shared" si="37"/>
        <v>#VALUE!</v>
      </c>
      <c r="C200" s="28"/>
      <c r="D200" s="39" t="str">
        <f t="shared" si="33"/>
        <v/>
      </c>
      <c r="E200" s="14" t="str">
        <f t="shared" si="34"/>
        <v/>
      </c>
      <c r="F200" s="14" t="str">
        <f t="shared" ref="F200:F263" si="38">+IF(E200="","",IF(E200&gt;0,IF($H$3&gt;0,$H$3,$O$3),0))</f>
        <v/>
      </c>
      <c r="G200" s="14" t="str">
        <f>+IF(E200="","",IF(COUNT($F$8:F200)=IF($G$3="",$N$3,$G$3),F200-E200,IF(E200&lt;F200,F200-E200,ROUND(+E200*IF(($F$3)&gt;=0.01,$F$3,$M$3)/12,))))</f>
        <v/>
      </c>
      <c r="H200" s="14" t="str">
        <f t="shared" si="32"/>
        <v/>
      </c>
      <c r="J200" s="14" t="str">
        <f t="shared" si="35"/>
        <v/>
      </c>
      <c r="O200" s="42"/>
      <c r="P200" s="57"/>
      <c r="Q200" s="30"/>
    </row>
    <row r="201" spans="1:17" s="2" customFormat="1" x14ac:dyDescent="0.25">
      <c r="A201" s="23" t="e">
        <f t="shared" si="36"/>
        <v>#VALUE!</v>
      </c>
      <c r="B201" s="2" t="e">
        <f t="shared" si="37"/>
        <v>#VALUE!</v>
      </c>
      <c r="C201" s="28"/>
      <c r="D201" s="39" t="str">
        <f t="shared" si="33"/>
        <v/>
      </c>
      <c r="E201" s="14" t="str">
        <f t="shared" si="34"/>
        <v/>
      </c>
      <c r="F201" s="14" t="str">
        <f t="shared" si="38"/>
        <v/>
      </c>
      <c r="G201" s="14" t="str">
        <f>+IF(E201="","",IF(COUNT($F$8:F201)=IF($G$3="",$N$3,$G$3),F201-E201,IF(E201&lt;F201,F201-E201,ROUND(+E201*IF(($F$3)&gt;=0.01,$F$3,$M$3)/12,))))</f>
        <v/>
      </c>
      <c r="H201" s="14" t="str">
        <f t="shared" ref="H201:H264" si="39">+IF(E201="","",IF(+E201+G201-F201&gt;0,E201+G201-F201,0))</f>
        <v/>
      </c>
      <c r="J201" s="14" t="str">
        <f t="shared" si="35"/>
        <v/>
      </c>
      <c r="O201" s="42"/>
      <c r="P201" s="57"/>
      <c r="Q201" s="30"/>
    </row>
    <row r="202" spans="1:17" s="2" customFormat="1" x14ac:dyDescent="0.25">
      <c r="A202" s="23" t="e">
        <f t="shared" si="36"/>
        <v>#VALUE!</v>
      </c>
      <c r="B202" s="2" t="e">
        <f t="shared" si="37"/>
        <v>#VALUE!</v>
      </c>
      <c r="C202" s="28"/>
      <c r="D202" s="39" t="str">
        <f t="shared" ref="D202:D265" si="40">IF(E202="","",IF(MONTH(D201)&lt;&gt;12,DAY(D201)&amp;"/"&amp;MONTH(D201)+1&amp;"/"&amp;YEAR(D201),DAY(D201)&amp;"/"&amp;1&amp;"/"&amp;YEAR(D201)+1))</f>
        <v/>
      </c>
      <c r="E202" s="14" t="str">
        <f t="shared" ref="E202:E265" si="41">+IF(OR(H201=0,H201=""),"",H201)</f>
        <v/>
      </c>
      <c r="F202" s="14" t="str">
        <f t="shared" si="38"/>
        <v/>
      </c>
      <c r="G202" s="14" t="str">
        <f>+IF(E202="","",IF(COUNT($F$8:F202)=IF($G$3="",$N$3,$G$3),F202-E202,IF(E202&lt;F202,F202-E202,ROUND(+E202*IF(($F$3)&gt;=0.01,$F$3,$M$3)/12,))))</f>
        <v/>
      </c>
      <c r="H202" s="14" t="str">
        <f t="shared" si="39"/>
        <v/>
      </c>
      <c r="J202" s="14" t="str">
        <f t="shared" si="35"/>
        <v/>
      </c>
      <c r="O202" s="42"/>
      <c r="P202" s="57"/>
      <c r="Q202" s="30"/>
    </row>
    <row r="203" spans="1:17" s="2" customFormat="1" x14ac:dyDescent="0.25">
      <c r="A203" s="23" t="e">
        <f t="shared" si="36"/>
        <v>#VALUE!</v>
      </c>
      <c r="B203" s="2" t="e">
        <f t="shared" si="37"/>
        <v>#VALUE!</v>
      </c>
      <c r="C203" s="28"/>
      <c r="D203" s="39" t="str">
        <f t="shared" si="40"/>
        <v/>
      </c>
      <c r="E203" s="14" t="str">
        <f t="shared" si="41"/>
        <v/>
      </c>
      <c r="F203" s="14" t="str">
        <f t="shared" si="38"/>
        <v/>
      </c>
      <c r="G203" s="14" t="str">
        <f>+IF(E203="","",IF(COUNT($F$8:F203)=IF($G$3="",$N$3,$G$3),F203-E203,IF(E203&lt;F203,F203-E203,ROUND(+E203*IF(($F$3)&gt;=0.01,$F$3,$M$3)/12,))))</f>
        <v/>
      </c>
      <c r="H203" s="14" t="str">
        <f t="shared" si="39"/>
        <v/>
      </c>
      <c r="J203" s="14" t="str">
        <f t="shared" si="35"/>
        <v/>
      </c>
      <c r="O203" s="42"/>
      <c r="P203" s="57"/>
      <c r="Q203" s="30"/>
    </row>
    <row r="204" spans="1:17" s="2" customFormat="1" x14ac:dyDescent="0.25">
      <c r="A204" s="23" t="e">
        <f t="shared" si="36"/>
        <v>#VALUE!</v>
      </c>
      <c r="B204" s="2" t="e">
        <f t="shared" si="37"/>
        <v>#VALUE!</v>
      </c>
      <c r="C204" s="28"/>
      <c r="D204" s="39" t="str">
        <f t="shared" si="40"/>
        <v/>
      </c>
      <c r="E204" s="14" t="str">
        <f t="shared" si="41"/>
        <v/>
      </c>
      <c r="F204" s="14" t="str">
        <f t="shared" si="38"/>
        <v/>
      </c>
      <c r="G204" s="14" t="str">
        <f>+IF(E204="","",IF(COUNT($F$8:F204)=IF($G$3="",$N$3,$G$3),F204-E204,IF(E204&lt;F204,F204-E204,ROUND(+E204*IF(($F$3)&gt;=0.01,$F$3,$M$3)/12,))))</f>
        <v/>
      </c>
      <c r="H204" s="14" t="str">
        <f t="shared" si="39"/>
        <v/>
      </c>
      <c r="J204" s="14" t="str">
        <f t="shared" si="35"/>
        <v/>
      </c>
      <c r="O204" s="42"/>
      <c r="P204" s="57"/>
      <c r="Q204" s="30"/>
    </row>
    <row r="205" spans="1:17" s="2" customFormat="1" x14ac:dyDescent="0.25">
      <c r="A205" s="23" t="e">
        <f t="shared" si="36"/>
        <v>#VALUE!</v>
      </c>
      <c r="B205" s="2" t="e">
        <f t="shared" si="37"/>
        <v>#VALUE!</v>
      </c>
      <c r="C205" s="28"/>
      <c r="D205" s="39" t="str">
        <f t="shared" si="40"/>
        <v/>
      </c>
      <c r="E205" s="14" t="str">
        <f t="shared" si="41"/>
        <v/>
      </c>
      <c r="F205" s="14" t="str">
        <f t="shared" si="38"/>
        <v/>
      </c>
      <c r="G205" s="14" t="str">
        <f>+IF(E205="","",IF(COUNT($F$8:F205)=IF($G$3="",$N$3,$G$3),F205-E205,IF(E205&lt;F205,F205-E205,ROUND(+E205*IF(($F$3)&gt;=0.01,$F$3,$M$3)/12,))))</f>
        <v/>
      </c>
      <c r="H205" s="14" t="str">
        <f t="shared" si="39"/>
        <v/>
      </c>
      <c r="J205" s="14" t="str">
        <f t="shared" si="35"/>
        <v/>
      </c>
      <c r="O205" s="42"/>
      <c r="P205" s="57"/>
      <c r="Q205" s="30"/>
    </row>
    <row r="206" spans="1:17" s="2" customFormat="1" x14ac:dyDescent="0.25">
      <c r="A206" s="23" t="e">
        <f t="shared" si="36"/>
        <v>#VALUE!</v>
      </c>
      <c r="B206" s="2" t="e">
        <f t="shared" si="37"/>
        <v>#VALUE!</v>
      </c>
      <c r="C206" s="28"/>
      <c r="D206" s="39" t="str">
        <f t="shared" si="40"/>
        <v/>
      </c>
      <c r="E206" s="14" t="str">
        <f t="shared" si="41"/>
        <v/>
      </c>
      <c r="F206" s="14" t="str">
        <f t="shared" si="38"/>
        <v/>
      </c>
      <c r="G206" s="14" t="str">
        <f>+IF(E206="","",IF(COUNT($F$8:F206)=IF($G$3="",$N$3,$G$3),F206-E206,IF(E206&lt;F206,F206-E206,ROUND(+E206*IF(($F$3)&gt;=0.01,$F$3,$M$3)/12,))))</f>
        <v/>
      </c>
      <c r="H206" s="14" t="str">
        <f t="shared" si="39"/>
        <v/>
      </c>
      <c r="J206" s="14" t="str">
        <f t="shared" si="35"/>
        <v/>
      </c>
      <c r="O206" s="42"/>
      <c r="P206" s="57"/>
      <c r="Q206" s="30"/>
    </row>
    <row r="207" spans="1:17" s="2" customFormat="1" x14ac:dyDescent="0.25">
      <c r="A207" s="23" t="e">
        <f t="shared" si="36"/>
        <v>#VALUE!</v>
      </c>
      <c r="B207" s="2" t="e">
        <f t="shared" si="37"/>
        <v>#VALUE!</v>
      </c>
      <c r="C207" s="28"/>
      <c r="D207" s="39" t="str">
        <f t="shared" si="40"/>
        <v/>
      </c>
      <c r="E207" s="14" t="str">
        <f t="shared" si="41"/>
        <v/>
      </c>
      <c r="F207" s="14" t="str">
        <f t="shared" si="38"/>
        <v/>
      </c>
      <c r="G207" s="14" t="str">
        <f>+IF(E207="","",IF(COUNT($F$8:F207)=IF($G$3="",$N$3,$G$3),F207-E207,IF(E207&lt;F207,F207-E207,ROUND(+E207*IF(($F$3)&gt;=0.01,$F$3,$M$3)/12,))))</f>
        <v/>
      </c>
      <c r="H207" s="14" t="str">
        <f t="shared" si="39"/>
        <v/>
      </c>
      <c r="J207" s="14" t="str">
        <f t="shared" si="35"/>
        <v/>
      </c>
      <c r="O207" s="42"/>
      <c r="P207" s="57"/>
      <c r="Q207" s="30"/>
    </row>
    <row r="208" spans="1:17" s="2" customFormat="1" x14ac:dyDescent="0.25">
      <c r="A208" s="23" t="e">
        <f t="shared" si="36"/>
        <v>#VALUE!</v>
      </c>
      <c r="B208" s="2" t="e">
        <f t="shared" si="37"/>
        <v>#VALUE!</v>
      </c>
      <c r="C208" s="28"/>
      <c r="D208" s="39" t="str">
        <f t="shared" si="40"/>
        <v/>
      </c>
      <c r="E208" s="14" t="str">
        <f t="shared" si="41"/>
        <v/>
      </c>
      <c r="F208" s="14" t="str">
        <f t="shared" si="38"/>
        <v/>
      </c>
      <c r="G208" s="14" t="str">
        <f>+IF(E208="","",IF(COUNT($F$8:F208)=IF($G$3="",$N$3,$G$3),F208-E208,IF(E208&lt;F208,F208-E208,ROUND(+E208*IF(($F$3)&gt;=0.01,$F$3,$M$3)/12,))))</f>
        <v/>
      </c>
      <c r="H208" s="14" t="str">
        <f t="shared" si="39"/>
        <v/>
      </c>
      <c r="J208" s="14" t="str">
        <f t="shared" si="35"/>
        <v/>
      </c>
      <c r="O208" s="42"/>
      <c r="P208" s="57"/>
      <c r="Q208" s="30"/>
    </row>
    <row r="209" spans="1:17" s="2" customFormat="1" x14ac:dyDescent="0.25">
      <c r="A209" s="23" t="e">
        <f t="shared" si="36"/>
        <v>#VALUE!</v>
      </c>
      <c r="B209" s="2" t="e">
        <f t="shared" si="37"/>
        <v>#VALUE!</v>
      </c>
      <c r="C209" s="28"/>
      <c r="D209" s="39" t="str">
        <f t="shared" si="40"/>
        <v/>
      </c>
      <c r="E209" s="14" t="str">
        <f t="shared" si="41"/>
        <v/>
      </c>
      <c r="F209" s="14" t="str">
        <f t="shared" si="38"/>
        <v/>
      </c>
      <c r="G209" s="14" t="str">
        <f>+IF(E209="","",IF(COUNT($F$8:F209)=IF($G$3="",$N$3,$G$3),F209-E209,IF(E209&lt;F209,F209-E209,ROUND(+E209*IF(($F$3)&gt;=0.01,$F$3,$M$3)/12,))))</f>
        <v/>
      </c>
      <c r="H209" s="14" t="str">
        <f t="shared" si="39"/>
        <v/>
      </c>
      <c r="J209" s="14" t="str">
        <f t="shared" si="35"/>
        <v/>
      </c>
      <c r="O209" s="42"/>
      <c r="P209" s="57"/>
      <c r="Q209" s="30"/>
    </row>
    <row r="210" spans="1:17" s="2" customFormat="1" x14ac:dyDescent="0.25">
      <c r="A210" s="23" t="e">
        <f t="shared" si="36"/>
        <v>#VALUE!</v>
      </c>
      <c r="B210" s="2" t="e">
        <f t="shared" si="37"/>
        <v>#VALUE!</v>
      </c>
      <c r="C210" s="28"/>
      <c r="D210" s="39" t="str">
        <f t="shared" si="40"/>
        <v/>
      </c>
      <c r="E210" s="14" t="str">
        <f t="shared" si="41"/>
        <v/>
      </c>
      <c r="F210" s="14" t="str">
        <f t="shared" si="38"/>
        <v/>
      </c>
      <c r="G210" s="14" t="str">
        <f>+IF(E210="","",IF(COUNT($F$8:F210)=IF($G$3="",$N$3,$G$3),F210-E210,IF(E210&lt;F210,F210-E210,ROUND(+E210*IF(($F$3)&gt;=0.01,$F$3,$M$3)/12,))))</f>
        <v/>
      </c>
      <c r="H210" s="14" t="str">
        <f t="shared" si="39"/>
        <v/>
      </c>
      <c r="J210" s="14" t="str">
        <f t="shared" si="35"/>
        <v/>
      </c>
      <c r="O210" s="42"/>
      <c r="P210" s="57"/>
      <c r="Q210" s="30"/>
    </row>
    <row r="211" spans="1:17" s="2" customFormat="1" x14ac:dyDescent="0.25">
      <c r="A211" s="23" t="e">
        <f t="shared" si="36"/>
        <v>#VALUE!</v>
      </c>
      <c r="B211" s="2" t="e">
        <f t="shared" si="37"/>
        <v>#VALUE!</v>
      </c>
      <c r="C211" s="28"/>
      <c r="D211" s="39" t="str">
        <f t="shared" si="40"/>
        <v/>
      </c>
      <c r="E211" s="14" t="str">
        <f t="shared" si="41"/>
        <v/>
      </c>
      <c r="F211" s="14" t="str">
        <f t="shared" si="38"/>
        <v/>
      </c>
      <c r="G211" s="14" t="str">
        <f>+IF(E211="","",IF(COUNT($F$8:F211)=IF($G$3="",$N$3,$G$3),F211-E211,IF(E211&lt;F211,F211-E211,ROUND(+E211*IF(($F$3)&gt;=0.01,$F$3,$M$3)/12,))))</f>
        <v/>
      </c>
      <c r="H211" s="14" t="str">
        <f t="shared" si="39"/>
        <v/>
      </c>
      <c r="J211" s="14" t="str">
        <f t="shared" ref="J211:J274" si="42">IF($J$4="yes",IF(OR(H211=0,H211=""),"",IF(MONTH(D211)=3,ROUND(H211*(31-DAY(D211))*IF($F$3&gt;0.01,$F$3,$M$3)/365,),"")),"")</f>
        <v/>
      </c>
      <c r="O211" s="42"/>
      <c r="P211" s="57"/>
      <c r="Q211" s="30"/>
    </row>
    <row r="212" spans="1:17" s="2" customFormat="1" x14ac:dyDescent="0.25">
      <c r="A212" s="23" t="e">
        <f t="shared" si="36"/>
        <v>#VALUE!</v>
      </c>
      <c r="B212" s="2" t="e">
        <f t="shared" si="37"/>
        <v>#VALUE!</v>
      </c>
      <c r="C212" s="28"/>
      <c r="D212" s="39" t="str">
        <f t="shared" si="40"/>
        <v/>
      </c>
      <c r="E212" s="14" t="str">
        <f t="shared" si="41"/>
        <v/>
      </c>
      <c r="F212" s="14" t="str">
        <f t="shared" si="38"/>
        <v/>
      </c>
      <c r="G212" s="14" t="str">
        <f>+IF(E212="","",IF(COUNT($F$8:F212)=IF($G$3="",$N$3,$G$3),F212-E212,IF(E212&lt;F212,F212-E212,ROUND(+E212*IF(($F$3)&gt;=0.01,$F$3,$M$3)/12,))))</f>
        <v/>
      </c>
      <c r="H212" s="14" t="str">
        <f t="shared" si="39"/>
        <v/>
      </c>
      <c r="J212" s="14" t="str">
        <f t="shared" si="42"/>
        <v/>
      </c>
      <c r="O212" s="42"/>
      <c r="P212" s="57"/>
      <c r="Q212" s="30"/>
    </row>
    <row r="213" spans="1:17" s="2" customFormat="1" x14ac:dyDescent="0.25">
      <c r="A213" s="23" t="e">
        <f t="shared" si="36"/>
        <v>#VALUE!</v>
      </c>
      <c r="B213" s="2" t="e">
        <f t="shared" si="37"/>
        <v>#VALUE!</v>
      </c>
      <c r="C213" s="28"/>
      <c r="D213" s="39" t="str">
        <f t="shared" si="40"/>
        <v/>
      </c>
      <c r="E213" s="14" t="str">
        <f t="shared" si="41"/>
        <v/>
      </c>
      <c r="F213" s="14" t="str">
        <f t="shared" si="38"/>
        <v/>
      </c>
      <c r="G213" s="14" t="str">
        <f>+IF(E213="","",IF(COUNT($F$8:F213)=IF($G$3="",$N$3,$G$3),F213-E213,IF(E213&lt;F213,F213-E213,ROUND(+E213*IF(($F$3)&gt;=0.01,$F$3,$M$3)/12,))))</f>
        <v/>
      </c>
      <c r="H213" s="14" t="str">
        <f t="shared" si="39"/>
        <v/>
      </c>
      <c r="J213" s="14" t="str">
        <f t="shared" si="42"/>
        <v/>
      </c>
      <c r="O213" s="42"/>
      <c r="P213" s="57"/>
      <c r="Q213" s="30"/>
    </row>
    <row r="214" spans="1:17" s="2" customFormat="1" x14ac:dyDescent="0.25">
      <c r="A214" s="23" t="e">
        <f t="shared" si="36"/>
        <v>#VALUE!</v>
      </c>
      <c r="B214" s="2" t="e">
        <f t="shared" si="37"/>
        <v>#VALUE!</v>
      </c>
      <c r="C214" s="28"/>
      <c r="D214" s="39" t="str">
        <f t="shared" si="40"/>
        <v/>
      </c>
      <c r="E214" s="14" t="str">
        <f t="shared" si="41"/>
        <v/>
      </c>
      <c r="F214" s="14" t="str">
        <f t="shared" si="38"/>
        <v/>
      </c>
      <c r="G214" s="14" t="str">
        <f>+IF(E214="","",IF(COUNT($F$8:F214)=IF($G$3="",$N$3,$G$3),F214-E214,IF(E214&lt;F214,F214-E214,ROUND(+E214*IF(($F$3)&gt;=0.01,$F$3,$M$3)/12,))))</f>
        <v/>
      </c>
      <c r="H214" s="14" t="str">
        <f t="shared" si="39"/>
        <v/>
      </c>
      <c r="J214" s="14" t="str">
        <f t="shared" si="42"/>
        <v/>
      </c>
      <c r="O214" s="42"/>
      <c r="P214" s="57"/>
      <c r="Q214" s="30"/>
    </row>
    <row r="215" spans="1:17" s="2" customFormat="1" x14ac:dyDescent="0.25">
      <c r="A215" s="23" t="e">
        <f t="shared" si="36"/>
        <v>#VALUE!</v>
      </c>
      <c r="B215" s="2" t="e">
        <f t="shared" si="37"/>
        <v>#VALUE!</v>
      </c>
      <c r="C215" s="28"/>
      <c r="D215" s="39" t="str">
        <f t="shared" si="40"/>
        <v/>
      </c>
      <c r="E215" s="14" t="str">
        <f t="shared" si="41"/>
        <v/>
      </c>
      <c r="F215" s="14" t="str">
        <f t="shared" si="38"/>
        <v/>
      </c>
      <c r="G215" s="14" t="str">
        <f>+IF(E215="","",IF(COUNT($F$8:F215)=IF($G$3="",$N$3,$G$3),F215-E215,IF(E215&lt;F215,F215-E215,ROUND(+E215*IF(($F$3)&gt;=0.01,$F$3,$M$3)/12,))))</f>
        <v/>
      </c>
      <c r="H215" s="14" t="str">
        <f t="shared" si="39"/>
        <v/>
      </c>
      <c r="J215" s="14" t="str">
        <f t="shared" si="42"/>
        <v/>
      </c>
      <c r="O215" s="42"/>
      <c r="P215" s="57"/>
      <c r="Q215" s="30"/>
    </row>
    <row r="216" spans="1:17" s="2" customFormat="1" x14ac:dyDescent="0.25">
      <c r="A216" s="23" t="e">
        <f t="shared" si="36"/>
        <v>#VALUE!</v>
      </c>
      <c r="B216" s="2" t="e">
        <f t="shared" si="37"/>
        <v>#VALUE!</v>
      </c>
      <c r="C216" s="28"/>
      <c r="D216" s="39" t="str">
        <f t="shared" si="40"/>
        <v/>
      </c>
      <c r="E216" s="14" t="str">
        <f t="shared" si="41"/>
        <v/>
      </c>
      <c r="F216" s="14" t="str">
        <f t="shared" si="38"/>
        <v/>
      </c>
      <c r="G216" s="14" t="str">
        <f>+IF(E216="","",IF(COUNT($F$8:F216)=IF($G$3="",$N$3,$G$3),F216-E216,IF(E216&lt;F216,F216-E216,ROUND(+E216*IF(($F$3)&gt;=0.01,$F$3,$M$3)/12,))))</f>
        <v/>
      </c>
      <c r="H216" s="14" t="str">
        <f t="shared" si="39"/>
        <v/>
      </c>
      <c r="J216" s="14" t="str">
        <f t="shared" si="42"/>
        <v/>
      </c>
      <c r="O216" s="42"/>
      <c r="P216" s="57"/>
      <c r="Q216" s="30"/>
    </row>
    <row r="217" spans="1:17" s="2" customFormat="1" x14ac:dyDescent="0.25">
      <c r="A217" s="23" t="e">
        <f t="shared" si="36"/>
        <v>#VALUE!</v>
      </c>
      <c r="B217" s="2" t="e">
        <f t="shared" si="37"/>
        <v>#VALUE!</v>
      </c>
      <c r="C217" s="28"/>
      <c r="D217" s="39" t="str">
        <f t="shared" si="40"/>
        <v/>
      </c>
      <c r="E217" s="14" t="str">
        <f t="shared" si="41"/>
        <v/>
      </c>
      <c r="F217" s="14" t="str">
        <f t="shared" si="38"/>
        <v/>
      </c>
      <c r="G217" s="14" t="str">
        <f>+IF(E217="","",IF(COUNT($F$8:F217)=IF($G$3="",$N$3,$G$3),F217-E217,IF(E217&lt;F217,F217-E217,ROUND(+E217*IF(($F$3)&gt;=0.01,$F$3,$M$3)/12,))))</f>
        <v/>
      </c>
      <c r="H217" s="14" t="str">
        <f t="shared" si="39"/>
        <v/>
      </c>
      <c r="J217" s="14" t="str">
        <f t="shared" si="42"/>
        <v/>
      </c>
      <c r="O217" s="42"/>
      <c r="P217" s="57"/>
      <c r="Q217" s="30"/>
    </row>
    <row r="218" spans="1:17" s="2" customFormat="1" x14ac:dyDescent="0.25">
      <c r="A218" s="23" t="e">
        <f t="shared" ref="A218:A281" si="43">+IF(MONTH(D218)=3,"MARCH"&amp;YEAR(D218),"")</f>
        <v>#VALUE!</v>
      </c>
      <c r="B218" s="2" t="e">
        <f t="shared" ref="B218:B281" si="44">+IF(MONTH(D218)&gt;3,YEAR(D218)&amp;"-"&amp;YEAR(D218)+1,YEAR(D218)-1&amp;"-"&amp;YEAR(D218))</f>
        <v>#VALUE!</v>
      </c>
      <c r="C218" s="28"/>
      <c r="D218" s="39" t="str">
        <f t="shared" si="40"/>
        <v/>
      </c>
      <c r="E218" s="14" t="str">
        <f t="shared" si="41"/>
        <v/>
      </c>
      <c r="F218" s="14" t="str">
        <f t="shared" si="38"/>
        <v/>
      </c>
      <c r="G218" s="14" t="str">
        <f>+IF(E218="","",IF(COUNT($F$8:F218)=IF($G$3="",$N$3,$G$3),F218-E218,IF(E218&lt;F218,F218-E218,ROUND(+E218*IF(($F$3)&gt;=0.01,$F$3,$M$3)/12,))))</f>
        <v/>
      </c>
      <c r="H218" s="14" t="str">
        <f t="shared" si="39"/>
        <v/>
      </c>
      <c r="J218" s="14" t="str">
        <f t="shared" si="42"/>
        <v/>
      </c>
      <c r="O218" s="42"/>
      <c r="P218" s="57"/>
      <c r="Q218" s="30"/>
    </row>
    <row r="219" spans="1:17" s="2" customFormat="1" x14ac:dyDescent="0.25">
      <c r="A219" s="23" t="e">
        <f t="shared" si="43"/>
        <v>#VALUE!</v>
      </c>
      <c r="B219" s="2" t="e">
        <f t="shared" si="44"/>
        <v>#VALUE!</v>
      </c>
      <c r="C219" s="28"/>
      <c r="D219" s="39" t="str">
        <f t="shared" si="40"/>
        <v/>
      </c>
      <c r="E219" s="14" t="str">
        <f t="shared" si="41"/>
        <v/>
      </c>
      <c r="F219" s="14" t="str">
        <f t="shared" si="38"/>
        <v/>
      </c>
      <c r="G219" s="14" t="str">
        <f>+IF(E219="","",IF(COUNT($F$8:F219)=IF($G$3="",$N$3,$G$3),F219-E219,IF(E219&lt;F219,F219-E219,ROUND(+E219*IF(($F$3)&gt;=0.01,$F$3,$M$3)/12,))))</f>
        <v/>
      </c>
      <c r="H219" s="14" t="str">
        <f t="shared" si="39"/>
        <v/>
      </c>
      <c r="J219" s="14" t="str">
        <f t="shared" si="42"/>
        <v/>
      </c>
      <c r="O219" s="42"/>
      <c r="P219" s="57"/>
      <c r="Q219" s="30"/>
    </row>
    <row r="220" spans="1:17" s="2" customFormat="1" x14ac:dyDescent="0.25">
      <c r="A220" s="23" t="e">
        <f t="shared" si="43"/>
        <v>#VALUE!</v>
      </c>
      <c r="B220" s="2" t="e">
        <f t="shared" si="44"/>
        <v>#VALUE!</v>
      </c>
      <c r="C220" s="28"/>
      <c r="D220" s="39" t="str">
        <f t="shared" si="40"/>
        <v/>
      </c>
      <c r="E220" s="14" t="str">
        <f t="shared" si="41"/>
        <v/>
      </c>
      <c r="F220" s="14" t="str">
        <f t="shared" si="38"/>
        <v/>
      </c>
      <c r="G220" s="14" t="str">
        <f>+IF(E220="","",IF(COUNT($F$8:F220)=IF($G$3="",$N$3,$G$3),F220-E220,IF(E220&lt;F220,F220-E220,ROUND(+E220*IF(($F$3)&gt;=0.01,$F$3,$M$3)/12,))))</f>
        <v/>
      </c>
      <c r="H220" s="14" t="str">
        <f t="shared" si="39"/>
        <v/>
      </c>
      <c r="J220" s="14" t="str">
        <f t="shared" si="42"/>
        <v/>
      </c>
      <c r="O220" s="42"/>
      <c r="P220" s="57"/>
      <c r="Q220" s="30"/>
    </row>
    <row r="221" spans="1:17" s="2" customFormat="1" x14ac:dyDescent="0.25">
      <c r="A221" s="23" t="e">
        <f t="shared" si="43"/>
        <v>#VALUE!</v>
      </c>
      <c r="B221" s="2" t="e">
        <f t="shared" si="44"/>
        <v>#VALUE!</v>
      </c>
      <c r="C221" s="28"/>
      <c r="D221" s="39" t="str">
        <f t="shared" si="40"/>
        <v/>
      </c>
      <c r="E221" s="14" t="str">
        <f t="shared" si="41"/>
        <v/>
      </c>
      <c r="F221" s="14" t="str">
        <f t="shared" si="38"/>
        <v/>
      </c>
      <c r="G221" s="14" t="str">
        <f>+IF(E221="","",IF(COUNT($F$8:F221)=IF($G$3="",$N$3,$G$3),F221-E221,IF(E221&lt;F221,F221-E221,ROUND(+E221*IF(($F$3)&gt;=0.01,$F$3,$M$3)/12,))))</f>
        <v/>
      </c>
      <c r="H221" s="14" t="str">
        <f t="shared" si="39"/>
        <v/>
      </c>
      <c r="J221" s="14" t="str">
        <f t="shared" si="42"/>
        <v/>
      </c>
      <c r="O221" s="42"/>
      <c r="P221" s="57"/>
      <c r="Q221" s="30"/>
    </row>
    <row r="222" spans="1:17" s="2" customFormat="1" x14ac:dyDescent="0.25">
      <c r="A222" s="23" t="e">
        <f t="shared" si="43"/>
        <v>#VALUE!</v>
      </c>
      <c r="B222" s="2" t="e">
        <f t="shared" si="44"/>
        <v>#VALUE!</v>
      </c>
      <c r="C222" s="28"/>
      <c r="D222" s="39" t="str">
        <f t="shared" si="40"/>
        <v/>
      </c>
      <c r="E222" s="14" t="str">
        <f t="shared" si="41"/>
        <v/>
      </c>
      <c r="F222" s="14" t="str">
        <f t="shared" si="38"/>
        <v/>
      </c>
      <c r="G222" s="14" t="str">
        <f>+IF(E222="","",IF(COUNT($F$8:F222)=IF($G$3="",$N$3,$G$3),F222-E222,IF(E222&lt;F222,F222-E222,ROUND(+E222*IF(($F$3)&gt;=0.01,$F$3,$M$3)/12,))))</f>
        <v/>
      </c>
      <c r="H222" s="14" t="str">
        <f t="shared" si="39"/>
        <v/>
      </c>
      <c r="J222" s="14" t="str">
        <f t="shared" si="42"/>
        <v/>
      </c>
      <c r="O222" s="42"/>
      <c r="P222" s="57"/>
      <c r="Q222" s="30"/>
    </row>
    <row r="223" spans="1:17" s="2" customFormat="1" x14ac:dyDescent="0.25">
      <c r="A223" s="23" t="e">
        <f t="shared" si="43"/>
        <v>#VALUE!</v>
      </c>
      <c r="B223" s="2" t="e">
        <f t="shared" si="44"/>
        <v>#VALUE!</v>
      </c>
      <c r="C223" s="28"/>
      <c r="D223" s="39" t="str">
        <f t="shared" si="40"/>
        <v/>
      </c>
      <c r="E223" s="14" t="str">
        <f t="shared" si="41"/>
        <v/>
      </c>
      <c r="F223" s="14" t="str">
        <f t="shared" si="38"/>
        <v/>
      </c>
      <c r="G223" s="14" t="str">
        <f>+IF(E223="","",IF(COUNT($F$8:F223)=IF($G$3="",$N$3,$G$3),F223-E223,IF(E223&lt;F223,F223-E223,ROUND(+E223*IF(($F$3)&gt;=0.01,$F$3,$M$3)/12,))))</f>
        <v/>
      </c>
      <c r="H223" s="14" t="str">
        <f t="shared" si="39"/>
        <v/>
      </c>
      <c r="J223" s="14" t="str">
        <f t="shared" si="42"/>
        <v/>
      </c>
      <c r="O223" s="42"/>
      <c r="P223" s="57"/>
      <c r="Q223" s="30"/>
    </row>
    <row r="224" spans="1:17" s="2" customFormat="1" x14ac:dyDescent="0.25">
      <c r="A224" s="23" t="e">
        <f t="shared" si="43"/>
        <v>#VALUE!</v>
      </c>
      <c r="B224" s="2" t="e">
        <f t="shared" si="44"/>
        <v>#VALUE!</v>
      </c>
      <c r="C224" s="28"/>
      <c r="D224" s="39" t="str">
        <f t="shared" si="40"/>
        <v/>
      </c>
      <c r="E224" s="14" t="str">
        <f t="shared" si="41"/>
        <v/>
      </c>
      <c r="F224" s="14" t="str">
        <f t="shared" si="38"/>
        <v/>
      </c>
      <c r="G224" s="14" t="str">
        <f>+IF(E224="","",IF(COUNT($F$8:F224)=IF($G$3="",$N$3,$G$3),F224-E224,IF(E224&lt;F224,F224-E224,ROUND(+E224*IF(($F$3)&gt;=0.01,$F$3,$M$3)/12,))))</f>
        <v/>
      </c>
      <c r="H224" s="14" t="str">
        <f t="shared" si="39"/>
        <v/>
      </c>
      <c r="J224" s="14" t="str">
        <f t="shared" si="42"/>
        <v/>
      </c>
      <c r="O224" s="42"/>
      <c r="P224" s="57"/>
      <c r="Q224" s="30"/>
    </row>
    <row r="225" spans="1:17" s="2" customFormat="1" x14ac:dyDescent="0.25">
      <c r="A225" s="23" t="e">
        <f t="shared" si="43"/>
        <v>#VALUE!</v>
      </c>
      <c r="B225" s="2" t="e">
        <f t="shared" si="44"/>
        <v>#VALUE!</v>
      </c>
      <c r="C225" s="28"/>
      <c r="D225" s="39" t="str">
        <f t="shared" si="40"/>
        <v/>
      </c>
      <c r="E225" s="14" t="str">
        <f t="shared" si="41"/>
        <v/>
      </c>
      <c r="F225" s="14" t="str">
        <f t="shared" si="38"/>
        <v/>
      </c>
      <c r="G225" s="14" t="str">
        <f>+IF(E225="","",IF(COUNT($F$8:F225)=IF($G$3="",$N$3,$G$3),F225-E225,IF(E225&lt;F225,F225-E225,ROUND(+E225*IF(($F$3)&gt;=0.01,$F$3,$M$3)/12,))))</f>
        <v/>
      </c>
      <c r="H225" s="14" t="str">
        <f t="shared" si="39"/>
        <v/>
      </c>
      <c r="J225" s="14" t="str">
        <f t="shared" si="42"/>
        <v/>
      </c>
      <c r="O225" s="42"/>
      <c r="P225" s="57"/>
      <c r="Q225" s="30"/>
    </row>
    <row r="226" spans="1:17" s="2" customFormat="1" x14ac:dyDescent="0.25">
      <c r="A226" s="23" t="e">
        <f t="shared" si="43"/>
        <v>#VALUE!</v>
      </c>
      <c r="B226" s="2" t="e">
        <f t="shared" si="44"/>
        <v>#VALUE!</v>
      </c>
      <c r="C226" s="28"/>
      <c r="D226" s="39" t="str">
        <f t="shared" si="40"/>
        <v/>
      </c>
      <c r="E226" s="14" t="str">
        <f t="shared" si="41"/>
        <v/>
      </c>
      <c r="F226" s="14" t="str">
        <f t="shared" si="38"/>
        <v/>
      </c>
      <c r="G226" s="14" t="str">
        <f>+IF(E226="","",IF(COUNT($F$8:F226)=IF($G$3="",$N$3,$G$3),F226-E226,IF(E226&lt;F226,F226-E226,ROUND(+E226*IF(($F$3)&gt;=0.01,$F$3,$M$3)/12,))))</f>
        <v/>
      </c>
      <c r="H226" s="14" t="str">
        <f t="shared" si="39"/>
        <v/>
      </c>
      <c r="J226" s="14" t="str">
        <f t="shared" si="42"/>
        <v/>
      </c>
      <c r="O226" s="42"/>
      <c r="P226" s="57"/>
      <c r="Q226" s="30"/>
    </row>
    <row r="227" spans="1:17" s="2" customFormat="1" x14ac:dyDescent="0.25">
      <c r="A227" s="23" t="e">
        <f t="shared" si="43"/>
        <v>#VALUE!</v>
      </c>
      <c r="B227" s="2" t="e">
        <f t="shared" si="44"/>
        <v>#VALUE!</v>
      </c>
      <c r="C227" s="28"/>
      <c r="D227" s="39" t="str">
        <f t="shared" si="40"/>
        <v/>
      </c>
      <c r="E227" s="14" t="str">
        <f t="shared" si="41"/>
        <v/>
      </c>
      <c r="F227" s="14" t="str">
        <f t="shared" si="38"/>
        <v/>
      </c>
      <c r="G227" s="14" t="str">
        <f>+IF(E227="","",IF(COUNT($F$8:F227)=IF($G$3="",$N$3,$G$3),F227-E227,IF(E227&lt;F227,F227-E227,ROUND(+E227*IF(($F$3)&gt;=0.01,$F$3,$M$3)/12,))))</f>
        <v/>
      </c>
      <c r="H227" s="14" t="str">
        <f t="shared" si="39"/>
        <v/>
      </c>
      <c r="J227" s="14" t="str">
        <f t="shared" si="42"/>
        <v/>
      </c>
      <c r="O227" s="42"/>
      <c r="P227" s="57"/>
      <c r="Q227" s="30"/>
    </row>
    <row r="228" spans="1:17" s="2" customFormat="1" x14ac:dyDescent="0.25">
      <c r="A228" s="23" t="e">
        <f t="shared" si="43"/>
        <v>#VALUE!</v>
      </c>
      <c r="B228" s="2" t="e">
        <f t="shared" si="44"/>
        <v>#VALUE!</v>
      </c>
      <c r="C228" s="28"/>
      <c r="D228" s="39" t="str">
        <f t="shared" si="40"/>
        <v/>
      </c>
      <c r="E228" s="14" t="str">
        <f t="shared" si="41"/>
        <v/>
      </c>
      <c r="F228" s="14" t="str">
        <f t="shared" si="38"/>
        <v/>
      </c>
      <c r="G228" s="14" t="str">
        <f>+IF(E228="","",IF(COUNT($F$8:F228)=IF($G$3="",$N$3,$G$3),F228-E228,IF(E228&lt;F228,F228-E228,ROUND(+E228*IF(($F$3)&gt;=0.01,$F$3,$M$3)/12,))))</f>
        <v/>
      </c>
      <c r="H228" s="14" t="str">
        <f t="shared" si="39"/>
        <v/>
      </c>
      <c r="J228" s="14" t="str">
        <f t="shared" si="42"/>
        <v/>
      </c>
      <c r="O228" s="42"/>
      <c r="P228" s="57"/>
      <c r="Q228" s="30"/>
    </row>
    <row r="229" spans="1:17" s="2" customFormat="1" x14ac:dyDescent="0.25">
      <c r="A229" s="23" t="e">
        <f t="shared" si="43"/>
        <v>#VALUE!</v>
      </c>
      <c r="B229" s="2" t="e">
        <f t="shared" si="44"/>
        <v>#VALUE!</v>
      </c>
      <c r="C229" s="28"/>
      <c r="D229" s="39" t="str">
        <f t="shared" si="40"/>
        <v/>
      </c>
      <c r="E229" s="14" t="str">
        <f t="shared" si="41"/>
        <v/>
      </c>
      <c r="F229" s="14" t="str">
        <f t="shared" si="38"/>
        <v/>
      </c>
      <c r="G229" s="14" t="str">
        <f>+IF(E229="","",IF(COUNT($F$8:F229)=IF($G$3="",$N$3,$G$3),F229-E229,IF(E229&lt;F229,F229-E229,ROUND(+E229*IF(($F$3)&gt;=0.01,$F$3,$M$3)/12,))))</f>
        <v/>
      </c>
      <c r="H229" s="14" t="str">
        <f t="shared" si="39"/>
        <v/>
      </c>
      <c r="J229" s="14" t="str">
        <f t="shared" si="42"/>
        <v/>
      </c>
      <c r="O229" s="42"/>
      <c r="P229" s="57"/>
      <c r="Q229" s="30"/>
    </row>
    <row r="230" spans="1:17" s="2" customFormat="1" x14ac:dyDescent="0.25">
      <c r="A230" s="23" t="e">
        <f t="shared" si="43"/>
        <v>#VALUE!</v>
      </c>
      <c r="B230" s="2" t="e">
        <f t="shared" si="44"/>
        <v>#VALUE!</v>
      </c>
      <c r="C230" s="28"/>
      <c r="D230" s="39" t="str">
        <f t="shared" si="40"/>
        <v/>
      </c>
      <c r="E230" s="14" t="str">
        <f t="shared" si="41"/>
        <v/>
      </c>
      <c r="F230" s="14" t="str">
        <f t="shared" si="38"/>
        <v/>
      </c>
      <c r="G230" s="14" t="str">
        <f>+IF(E230="","",IF(COUNT($F$8:F230)=IF($G$3="",$N$3,$G$3),F230-E230,IF(E230&lt;F230,F230-E230,ROUND(+E230*IF(($F$3)&gt;=0.01,$F$3,$M$3)/12,))))</f>
        <v/>
      </c>
      <c r="H230" s="14" t="str">
        <f t="shared" si="39"/>
        <v/>
      </c>
      <c r="J230" s="14" t="str">
        <f t="shared" si="42"/>
        <v/>
      </c>
      <c r="O230" s="42"/>
      <c r="P230" s="57"/>
      <c r="Q230" s="30"/>
    </row>
    <row r="231" spans="1:17" s="2" customFormat="1" x14ac:dyDescent="0.25">
      <c r="A231" s="23" t="e">
        <f t="shared" si="43"/>
        <v>#VALUE!</v>
      </c>
      <c r="B231" s="2" t="e">
        <f t="shared" si="44"/>
        <v>#VALUE!</v>
      </c>
      <c r="C231" s="28"/>
      <c r="D231" s="39" t="str">
        <f t="shared" si="40"/>
        <v/>
      </c>
      <c r="E231" s="14" t="str">
        <f t="shared" si="41"/>
        <v/>
      </c>
      <c r="F231" s="14" t="str">
        <f t="shared" si="38"/>
        <v/>
      </c>
      <c r="G231" s="14" t="str">
        <f>+IF(E231="","",IF(COUNT($F$8:F231)=IF($G$3="",$N$3,$G$3),F231-E231,IF(E231&lt;F231,F231-E231,ROUND(+E231*IF(($F$3)&gt;=0.01,$F$3,$M$3)/12,))))</f>
        <v/>
      </c>
      <c r="H231" s="14" t="str">
        <f t="shared" si="39"/>
        <v/>
      </c>
      <c r="J231" s="14" t="str">
        <f t="shared" si="42"/>
        <v/>
      </c>
      <c r="O231" s="42"/>
      <c r="P231" s="57"/>
      <c r="Q231" s="30"/>
    </row>
    <row r="232" spans="1:17" s="2" customFormat="1" x14ac:dyDescent="0.25">
      <c r="A232" s="23" t="e">
        <f t="shared" si="43"/>
        <v>#VALUE!</v>
      </c>
      <c r="B232" s="2" t="e">
        <f t="shared" si="44"/>
        <v>#VALUE!</v>
      </c>
      <c r="C232" s="28"/>
      <c r="D232" s="39" t="str">
        <f t="shared" si="40"/>
        <v/>
      </c>
      <c r="E232" s="14" t="str">
        <f t="shared" si="41"/>
        <v/>
      </c>
      <c r="F232" s="14" t="str">
        <f t="shared" si="38"/>
        <v/>
      </c>
      <c r="G232" s="14" t="str">
        <f>+IF(E232="","",IF(COUNT($F$8:F232)=IF($G$3="",$N$3,$G$3),F232-E232,IF(E232&lt;F232,F232-E232,ROUND(+E232*IF(($F$3)&gt;=0.01,$F$3,$M$3)/12,))))</f>
        <v/>
      </c>
      <c r="H232" s="14" t="str">
        <f t="shared" si="39"/>
        <v/>
      </c>
      <c r="J232" s="14" t="str">
        <f t="shared" si="42"/>
        <v/>
      </c>
      <c r="O232" s="42"/>
      <c r="P232" s="57"/>
      <c r="Q232" s="30"/>
    </row>
    <row r="233" spans="1:17" s="2" customFormat="1" x14ac:dyDescent="0.25">
      <c r="A233" s="23" t="e">
        <f t="shared" si="43"/>
        <v>#VALUE!</v>
      </c>
      <c r="B233" s="2" t="e">
        <f t="shared" si="44"/>
        <v>#VALUE!</v>
      </c>
      <c r="C233" s="28"/>
      <c r="D233" s="39" t="str">
        <f t="shared" si="40"/>
        <v/>
      </c>
      <c r="E233" s="14" t="str">
        <f t="shared" si="41"/>
        <v/>
      </c>
      <c r="F233" s="14" t="str">
        <f t="shared" si="38"/>
        <v/>
      </c>
      <c r="G233" s="14" t="str">
        <f>+IF(E233="","",IF(COUNT($F$8:F233)=IF($G$3="",$N$3,$G$3),F233-E233,IF(E233&lt;F233,F233-E233,ROUND(+E233*IF(($F$3)&gt;=0.01,$F$3,$M$3)/12,))))</f>
        <v/>
      </c>
      <c r="H233" s="14" t="str">
        <f t="shared" si="39"/>
        <v/>
      </c>
      <c r="J233" s="14" t="str">
        <f t="shared" si="42"/>
        <v/>
      </c>
      <c r="O233" s="42"/>
      <c r="P233" s="57"/>
      <c r="Q233" s="30"/>
    </row>
    <row r="234" spans="1:17" s="2" customFormat="1" x14ac:dyDescent="0.25">
      <c r="A234" s="23" t="e">
        <f t="shared" si="43"/>
        <v>#VALUE!</v>
      </c>
      <c r="B234" s="2" t="e">
        <f t="shared" si="44"/>
        <v>#VALUE!</v>
      </c>
      <c r="C234" s="28"/>
      <c r="D234" s="39" t="str">
        <f t="shared" si="40"/>
        <v/>
      </c>
      <c r="E234" s="14" t="str">
        <f t="shared" si="41"/>
        <v/>
      </c>
      <c r="F234" s="14" t="str">
        <f t="shared" si="38"/>
        <v/>
      </c>
      <c r="G234" s="14" t="str">
        <f>+IF(E234="","",IF(COUNT($F$8:F234)=IF($G$3="",$N$3,$G$3),F234-E234,IF(E234&lt;F234,F234-E234,ROUND(+E234*IF(($F$3)&gt;=0.01,$F$3,$M$3)/12,))))</f>
        <v/>
      </c>
      <c r="H234" s="14" t="str">
        <f t="shared" si="39"/>
        <v/>
      </c>
      <c r="J234" s="14" t="str">
        <f t="shared" si="42"/>
        <v/>
      </c>
      <c r="O234" s="42"/>
      <c r="P234" s="57"/>
      <c r="Q234" s="30"/>
    </row>
    <row r="235" spans="1:17" s="2" customFormat="1" x14ac:dyDescent="0.25">
      <c r="A235" s="23" t="e">
        <f t="shared" si="43"/>
        <v>#VALUE!</v>
      </c>
      <c r="B235" s="2" t="e">
        <f t="shared" si="44"/>
        <v>#VALUE!</v>
      </c>
      <c r="C235" s="28"/>
      <c r="D235" s="39" t="str">
        <f t="shared" si="40"/>
        <v/>
      </c>
      <c r="E235" s="14" t="str">
        <f t="shared" si="41"/>
        <v/>
      </c>
      <c r="F235" s="14" t="str">
        <f t="shared" si="38"/>
        <v/>
      </c>
      <c r="G235" s="14" t="str">
        <f>+IF(E235="","",IF(COUNT($F$8:F235)=IF($G$3="",$N$3,$G$3),F235-E235,IF(E235&lt;F235,F235-E235,ROUND(+E235*IF(($F$3)&gt;=0.01,$F$3,$M$3)/12,))))</f>
        <v/>
      </c>
      <c r="H235" s="14" t="str">
        <f t="shared" si="39"/>
        <v/>
      </c>
      <c r="J235" s="14" t="str">
        <f t="shared" si="42"/>
        <v/>
      </c>
      <c r="O235" s="42"/>
      <c r="P235" s="57"/>
      <c r="Q235" s="30"/>
    </row>
    <row r="236" spans="1:17" s="2" customFormat="1" x14ac:dyDescent="0.25">
      <c r="A236" s="23" t="e">
        <f t="shared" si="43"/>
        <v>#VALUE!</v>
      </c>
      <c r="B236" s="2" t="e">
        <f t="shared" si="44"/>
        <v>#VALUE!</v>
      </c>
      <c r="C236" s="28"/>
      <c r="D236" s="39" t="str">
        <f t="shared" si="40"/>
        <v/>
      </c>
      <c r="E236" s="14" t="str">
        <f t="shared" si="41"/>
        <v/>
      </c>
      <c r="F236" s="14" t="str">
        <f t="shared" si="38"/>
        <v/>
      </c>
      <c r="G236" s="14" t="str">
        <f>+IF(E236="","",IF(COUNT($F$8:F236)=IF($G$3="",$N$3,$G$3),F236-E236,IF(E236&lt;F236,F236-E236,ROUND(+E236*IF(($F$3)&gt;=0.01,$F$3,$M$3)/12,))))</f>
        <v/>
      </c>
      <c r="H236" s="14" t="str">
        <f t="shared" si="39"/>
        <v/>
      </c>
      <c r="J236" s="14" t="str">
        <f t="shared" si="42"/>
        <v/>
      </c>
      <c r="O236" s="42"/>
      <c r="P236" s="57"/>
      <c r="Q236" s="30"/>
    </row>
    <row r="237" spans="1:17" s="2" customFormat="1" x14ac:dyDescent="0.25">
      <c r="A237" s="23" t="e">
        <f t="shared" si="43"/>
        <v>#VALUE!</v>
      </c>
      <c r="B237" s="2" t="e">
        <f t="shared" si="44"/>
        <v>#VALUE!</v>
      </c>
      <c r="C237" s="28"/>
      <c r="D237" s="39" t="str">
        <f t="shared" si="40"/>
        <v/>
      </c>
      <c r="E237" s="14" t="str">
        <f t="shared" si="41"/>
        <v/>
      </c>
      <c r="F237" s="14" t="str">
        <f t="shared" si="38"/>
        <v/>
      </c>
      <c r="G237" s="14" t="str">
        <f>+IF(E237="","",IF(COUNT($F$8:F237)=IF($G$3="",$N$3,$G$3),F237-E237,IF(E237&lt;F237,F237-E237,ROUND(+E237*IF(($F$3)&gt;=0.01,$F$3,$M$3)/12,))))</f>
        <v/>
      </c>
      <c r="H237" s="14" t="str">
        <f t="shared" si="39"/>
        <v/>
      </c>
      <c r="J237" s="14" t="str">
        <f t="shared" si="42"/>
        <v/>
      </c>
      <c r="O237" s="42"/>
      <c r="P237" s="57"/>
      <c r="Q237" s="30"/>
    </row>
    <row r="238" spans="1:17" s="2" customFormat="1" x14ac:dyDescent="0.25">
      <c r="A238" s="23" t="e">
        <f t="shared" si="43"/>
        <v>#VALUE!</v>
      </c>
      <c r="B238" s="2" t="e">
        <f t="shared" si="44"/>
        <v>#VALUE!</v>
      </c>
      <c r="C238" s="28"/>
      <c r="D238" s="39" t="str">
        <f t="shared" si="40"/>
        <v/>
      </c>
      <c r="E238" s="14" t="str">
        <f t="shared" si="41"/>
        <v/>
      </c>
      <c r="F238" s="14" t="str">
        <f t="shared" si="38"/>
        <v/>
      </c>
      <c r="G238" s="14" t="str">
        <f>+IF(E238="","",IF(COUNT($F$8:F238)=IF($G$3="",$N$3,$G$3),F238-E238,IF(E238&lt;F238,F238-E238,ROUND(+E238*IF(($F$3)&gt;=0.01,$F$3,$M$3)/12,))))</f>
        <v/>
      </c>
      <c r="H238" s="14" t="str">
        <f t="shared" si="39"/>
        <v/>
      </c>
      <c r="J238" s="14" t="str">
        <f t="shared" si="42"/>
        <v/>
      </c>
      <c r="O238" s="42"/>
      <c r="P238" s="57"/>
      <c r="Q238" s="30"/>
    </row>
    <row r="239" spans="1:17" s="2" customFormat="1" x14ac:dyDescent="0.25">
      <c r="A239" s="23" t="e">
        <f t="shared" si="43"/>
        <v>#VALUE!</v>
      </c>
      <c r="B239" s="2" t="e">
        <f t="shared" si="44"/>
        <v>#VALUE!</v>
      </c>
      <c r="C239" s="28"/>
      <c r="D239" s="39" t="str">
        <f t="shared" si="40"/>
        <v/>
      </c>
      <c r="E239" s="14" t="str">
        <f t="shared" si="41"/>
        <v/>
      </c>
      <c r="F239" s="14" t="str">
        <f t="shared" si="38"/>
        <v/>
      </c>
      <c r="G239" s="14" t="str">
        <f>+IF(E239="","",IF(COUNT($F$8:F239)=IF($G$3="",$N$3,$G$3),F239-E239,IF(E239&lt;F239,F239-E239,ROUND(+E239*IF(($F$3)&gt;=0.01,$F$3,$M$3)/12,))))</f>
        <v/>
      </c>
      <c r="H239" s="14" t="str">
        <f t="shared" si="39"/>
        <v/>
      </c>
      <c r="J239" s="14" t="str">
        <f t="shared" si="42"/>
        <v/>
      </c>
      <c r="O239" s="42"/>
      <c r="P239" s="57"/>
      <c r="Q239" s="30"/>
    </row>
    <row r="240" spans="1:17" s="2" customFormat="1" x14ac:dyDescent="0.25">
      <c r="A240" s="23" t="e">
        <f t="shared" si="43"/>
        <v>#VALUE!</v>
      </c>
      <c r="B240" s="2" t="e">
        <f t="shared" si="44"/>
        <v>#VALUE!</v>
      </c>
      <c r="C240" s="28"/>
      <c r="D240" s="39" t="str">
        <f t="shared" si="40"/>
        <v/>
      </c>
      <c r="E240" s="14" t="str">
        <f t="shared" si="41"/>
        <v/>
      </c>
      <c r="F240" s="14" t="str">
        <f t="shared" si="38"/>
        <v/>
      </c>
      <c r="G240" s="14" t="str">
        <f>+IF(E240="","",IF(COUNT($F$8:F240)=IF($G$3="",$N$3,$G$3),F240-E240,IF(E240&lt;F240,F240-E240,ROUND(+E240*IF(($F$3)&gt;=0.01,$F$3,$M$3)/12,))))</f>
        <v/>
      </c>
      <c r="H240" s="14" t="str">
        <f t="shared" si="39"/>
        <v/>
      </c>
      <c r="J240" s="14" t="str">
        <f t="shared" si="42"/>
        <v/>
      </c>
      <c r="O240" s="42"/>
      <c r="P240" s="57"/>
      <c r="Q240" s="30"/>
    </row>
    <row r="241" spans="1:17" s="2" customFormat="1" x14ac:dyDescent="0.25">
      <c r="A241" s="23" t="e">
        <f t="shared" si="43"/>
        <v>#VALUE!</v>
      </c>
      <c r="B241" s="2" t="e">
        <f t="shared" si="44"/>
        <v>#VALUE!</v>
      </c>
      <c r="C241" s="28"/>
      <c r="D241" s="39" t="str">
        <f t="shared" si="40"/>
        <v/>
      </c>
      <c r="E241" s="14" t="str">
        <f t="shared" si="41"/>
        <v/>
      </c>
      <c r="F241" s="14" t="str">
        <f t="shared" si="38"/>
        <v/>
      </c>
      <c r="G241" s="14" t="str">
        <f>+IF(E241="","",IF(COUNT($F$8:F241)=IF($G$3="",$N$3,$G$3),F241-E241,IF(E241&lt;F241,F241-E241,ROUND(+E241*IF(($F$3)&gt;=0.01,$F$3,$M$3)/12,))))</f>
        <v/>
      </c>
      <c r="H241" s="14" t="str">
        <f t="shared" si="39"/>
        <v/>
      </c>
      <c r="J241" s="14" t="str">
        <f t="shared" si="42"/>
        <v/>
      </c>
      <c r="O241" s="42"/>
      <c r="P241" s="57"/>
      <c r="Q241" s="30"/>
    </row>
    <row r="242" spans="1:17" s="2" customFormat="1" x14ac:dyDescent="0.25">
      <c r="A242" s="23" t="e">
        <f t="shared" si="43"/>
        <v>#VALUE!</v>
      </c>
      <c r="B242" s="2" t="e">
        <f t="shared" si="44"/>
        <v>#VALUE!</v>
      </c>
      <c r="C242" s="28"/>
      <c r="D242" s="39" t="str">
        <f t="shared" si="40"/>
        <v/>
      </c>
      <c r="E242" s="14" t="str">
        <f t="shared" si="41"/>
        <v/>
      </c>
      <c r="F242" s="14" t="str">
        <f t="shared" si="38"/>
        <v/>
      </c>
      <c r="G242" s="14" t="str">
        <f>+IF(E242="","",IF(COUNT($F$8:F242)=IF($G$3="",$N$3,$G$3),F242-E242,IF(E242&lt;F242,F242-E242,ROUND(+E242*IF(($F$3)&gt;=0.01,$F$3,$M$3)/12,))))</f>
        <v/>
      </c>
      <c r="H242" s="14" t="str">
        <f t="shared" si="39"/>
        <v/>
      </c>
      <c r="J242" s="14" t="str">
        <f t="shared" si="42"/>
        <v/>
      </c>
      <c r="O242" s="42"/>
      <c r="P242" s="57"/>
      <c r="Q242" s="30"/>
    </row>
    <row r="243" spans="1:17" s="2" customFormat="1" x14ac:dyDescent="0.25">
      <c r="A243" s="23" t="e">
        <f t="shared" si="43"/>
        <v>#VALUE!</v>
      </c>
      <c r="B243" s="2" t="e">
        <f t="shared" si="44"/>
        <v>#VALUE!</v>
      </c>
      <c r="C243" s="28"/>
      <c r="D243" s="39" t="str">
        <f t="shared" si="40"/>
        <v/>
      </c>
      <c r="E243" s="14" t="str">
        <f t="shared" si="41"/>
        <v/>
      </c>
      <c r="F243" s="14" t="str">
        <f t="shared" si="38"/>
        <v/>
      </c>
      <c r="G243" s="14" t="str">
        <f>+IF(E243="","",IF(COUNT($F$8:F243)=IF($G$3="",$N$3,$G$3),F243-E243,IF(E243&lt;F243,F243-E243,ROUND(+E243*IF(($F$3)&gt;=0.01,$F$3,$M$3)/12,))))</f>
        <v/>
      </c>
      <c r="H243" s="14" t="str">
        <f t="shared" si="39"/>
        <v/>
      </c>
      <c r="J243" s="14" t="str">
        <f t="shared" si="42"/>
        <v/>
      </c>
      <c r="O243" s="42"/>
      <c r="P243" s="57"/>
      <c r="Q243" s="30"/>
    </row>
    <row r="244" spans="1:17" s="2" customFormat="1" x14ac:dyDescent="0.25">
      <c r="A244" s="23" t="e">
        <f t="shared" si="43"/>
        <v>#VALUE!</v>
      </c>
      <c r="B244" s="2" t="e">
        <f t="shared" si="44"/>
        <v>#VALUE!</v>
      </c>
      <c r="C244" s="28"/>
      <c r="D244" s="39" t="str">
        <f t="shared" si="40"/>
        <v/>
      </c>
      <c r="E244" s="14" t="str">
        <f t="shared" si="41"/>
        <v/>
      </c>
      <c r="F244" s="14" t="str">
        <f t="shared" si="38"/>
        <v/>
      </c>
      <c r="G244" s="14" t="str">
        <f>+IF(E244="","",IF(COUNT($F$8:F244)=IF($G$3="",$N$3,$G$3),F244-E244,IF(E244&lt;F244,F244-E244,ROUND(+E244*IF(($F$3)&gt;=0.01,$F$3,$M$3)/12,))))</f>
        <v/>
      </c>
      <c r="H244" s="14" t="str">
        <f t="shared" si="39"/>
        <v/>
      </c>
      <c r="J244" s="14" t="str">
        <f t="shared" si="42"/>
        <v/>
      </c>
      <c r="O244" s="42"/>
      <c r="P244" s="57"/>
      <c r="Q244" s="30"/>
    </row>
    <row r="245" spans="1:17" s="2" customFormat="1" x14ac:dyDescent="0.25">
      <c r="A245" s="23" t="e">
        <f t="shared" si="43"/>
        <v>#VALUE!</v>
      </c>
      <c r="B245" s="2" t="e">
        <f t="shared" si="44"/>
        <v>#VALUE!</v>
      </c>
      <c r="C245" s="28"/>
      <c r="D245" s="39" t="str">
        <f t="shared" si="40"/>
        <v/>
      </c>
      <c r="E245" s="14" t="str">
        <f t="shared" si="41"/>
        <v/>
      </c>
      <c r="F245" s="14" t="str">
        <f t="shared" si="38"/>
        <v/>
      </c>
      <c r="G245" s="14" t="str">
        <f>+IF(E245="","",IF(COUNT($F$8:F245)=IF($G$3="",$N$3,$G$3),F245-E245,IF(E245&lt;F245,F245-E245,ROUND(+E245*IF(($F$3)&gt;=0.01,$F$3,$M$3)/12,))))</f>
        <v/>
      </c>
      <c r="H245" s="14" t="str">
        <f t="shared" si="39"/>
        <v/>
      </c>
      <c r="J245" s="14" t="str">
        <f t="shared" si="42"/>
        <v/>
      </c>
      <c r="O245" s="42"/>
      <c r="P245" s="57"/>
      <c r="Q245" s="30"/>
    </row>
    <row r="246" spans="1:17" s="2" customFormat="1" x14ac:dyDescent="0.25">
      <c r="A246" s="23" t="e">
        <f t="shared" si="43"/>
        <v>#VALUE!</v>
      </c>
      <c r="B246" s="2" t="e">
        <f t="shared" si="44"/>
        <v>#VALUE!</v>
      </c>
      <c r="C246" s="28"/>
      <c r="D246" s="39" t="str">
        <f t="shared" si="40"/>
        <v/>
      </c>
      <c r="E246" s="14" t="str">
        <f t="shared" si="41"/>
        <v/>
      </c>
      <c r="F246" s="14" t="str">
        <f t="shared" si="38"/>
        <v/>
      </c>
      <c r="G246" s="14" t="str">
        <f>+IF(E246="","",IF(COUNT($F$8:F246)=IF($G$3="",$N$3,$G$3),F246-E246,IF(E246&lt;F246,F246-E246,ROUND(+E246*IF(($F$3)&gt;=0.01,$F$3,$M$3)/12,))))</f>
        <v/>
      </c>
      <c r="H246" s="14" t="str">
        <f t="shared" si="39"/>
        <v/>
      </c>
      <c r="J246" s="14" t="str">
        <f t="shared" si="42"/>
        <v/>
      </c>
      <c r="O246" s="42"/>
      <c r="P246" s="57"/>
      <c r="Q246" s="30"/>
    </row>
    <row r="247" spans="1:17" s="2" customFormat="1" x14ac:dyDescent="0.25">
      <c r="A247" s="23" t="e">
        <f t="shared" si="43"/>
        <v>#VALUE!</v>
      </c>
      <c r="B247" s="2" t="e">
        <f t="shared" si="44"/>
        <v>#VALUE!</v>
      </c>
      <c r="C247" s="28"/>
      <c r="D247" s="39" t="str">
        <f t="shared" si="40"/>
        <v/>
      </c>
      <c r="E247" s="14" t="str">
        <f t="shared" si="41"/>
        <v/>
      </c>
      <c r="F247" s="14" t="str">
        <f t="shared" si="38"/>
        <v/>
      </c>
      <c r="G247" s="14" t="str">
        <f>+IF(E247="","",IF(COUNT($F$8:F247)=IF($G$3="",$N$3,$G$3),F247-E247,IF(E247&lt;F247,F247-E247,ROUND(+E247*IF(($F$3)&gt;=0.01,$F$3,$M$3)/12,))))</f>
        <v/>
      </c>
      <c r="H247" s="14" t="str">
        <f t="shared" si="39"/>
        <v/>
      </c>
      <c r="J247" s="14" t="str">
        <f t="shared" si="42"/>
        <v/>
      </c>
      <c r="O247" s="42"/>
      <c r="P247" s="57"/>
      <c r="Q247" s="30"/>
    </row>
    <row r="248" spans="1:17" s="2" customFormat="1" x14ac:dyDescent="0.25">
      <c r="A248" s="23" t="e">
        <f t="shared" si="43"/>
        <v>#VALUE!</v>
      </c>
      <c r="B248" s="2" t="e">
        <f t="shared" si="44"/>
        <v>#VALUE!</v>
      </c>
      <c r="C248" s="28"/>
      <c r="D248" s="39" t="str">
        <f t="shared" si="40"/>
        <v/>
      </c>
      <c r="E248" s="14" t="str">
        <f t="shared" si="41"/>
        <v/>
      </c>
      <c r="F248" s="14" t="str">
        <f t="shared" si="38"/>
        <v/>
      </c>
      <c r="G248" s="14" t="str">
        <f>+IF(E248="","",IF(COUNT($F$8:F248)=IF($G$3="",$N$3,$G$3),F248-E248,IF(E248&lt;F248,F248-E248,ROUND(+E248*IF(($F$3)&gt;=0.01,$F$3,$M$3)/12,))))</f>
        <v/>
      </c>
      <c r="H248" s="14" t="str">
        <f t="shared" si="39"/>
        <v/>
      </c>
      <c r="J248" s="14" t="str">
        <f t="shared" si="42"/>
        <v/>
      </c>
      <c r="O248" s="42"/>
      <c r="P248" s="57"/>
      <c r="Q248" s="30"/>
    </row>
    <row r="249" spans="1:17" s="2" customFormat="1" x14ac:dyDescent="0.25">
      <c r="A249" s="23" t="e">
        <f t="shared" si="43"/>
        <v>#VALUE!</v>
      </c>
      <c r="B249" s="2" t="e">
        <f t="shared" si="44"/>
        <v>#VALUE!</v>
      </c>
      <c r="C249" s="28"/>
      <c r="D249" s="39" t="str">
        <f t="shared" si="40"/>
        <v/>
      </c>
      <c r="E249" s="14" t="str">
        <f t="shared" si="41"/>
        <v/>
      </c>
      <c r="F249" s="14" t="str">
        <f t="shared" si="38"/>
        <v/>
      </c>
      <c r="G249" s="14" t="str">
        <f>+IF(E249="","",IF(COUNT($F$8:F249)=IF($G$3="",$N$3,$G$3),F249-E249,IF(E249&lt;F249,F249-E249,ROUND(+E249*IF(($F$3)&gt;=0.01,$F$3,$M$3)/12,))))</f>
        <v/>
      </c>
      <c r="H249" s="14" t="str">
        <f t="shared" si="39"/>
        <v/>
      </c>
      <c r="J249" s="14" t="str">
        <f t="shared" si="42"/>
        <v/>
      </c>
      <c r="O249" s="42"/>
      <c r="P249" s="57"/>
      <c r="Q249" s="30"/>
    </row>
    <row r="250" spans="1:17" s="2" customFormat="1" x14ac:dyDescent="0.25">
      <c r="A250" s="23" t="e">
        <f t="shared" si="43"/>
        <v>#VALUE!</v>
      </c>
      <c r="B250" s="2" t="e">
        <f t="shared" si="44"/>
        <v>#VALUE!</v>
      </c>
      <c r="C250" s="28"/>
      <c r="D250" s="39" t="str">
        <f t="shared" si="40"/>
        <v/>
      </c>
      <c r="E250" s="14" t="str">
        <f t="shared" si="41"/>
        <v/>
      </c>
      <c r="F250" s="14" t="str">
        <f t="shared" si="38"/>
        <v/>
      </c>
      <c r="G250" s="14" t="str">
        <f>+IF(E250="","",IF(COUNT($F$8:F250)=IF($G$3="",$N$3,$G$3),F250-E250,IF(E250&lt;F250,F250-E250,ROUND(+E250*IF(($F$3)&gt;=0.01,$F$3,$M$3)/12,))))</f>
        <v/>
      </c>
      <c r="H250" s="14" t="str">
        <f t="shared" si="39"/>
        <v/>
      </c>
      <c r="J250" s="14" t="str">
        <f t="shared" si="42"/>
        <v/>
      </c>
      <c r="O250" s="42"/>
      <c r="P250" s="57"/>
      <c r="Q250" s="30"/>
    </row>
    <row r="251" spans="1:17" s="2" customFormat="1" x14ac:dyDescent="0.25">
      <c r="A251" s="23" t="e">
        <f t="shared" si="43"/>
        <v>#VALUE!</v>
      </c>
      <c r="B251" s="2" t="e">
        <f t="shared" si="44"/>
        <v>#VALUE!</v>
      </c>
      <c r="C251" s="28"/>
      <c r="D251" s="39" t="str">
        <f t="shared" si="40"/>
        <v/>
      </c>
      <c r="E251" s="14" t="str">
        <f t="shared" si="41"/>
        <v/>
      </c>
      <c r="F251" s="14" t="str">
        <f t="shared" si="38"/>
        <v/>
      </c>
      <c r="G251" s="14" t="str">
        <f>+IF(E251="","",IF(COUNT($F$8:F251)=IF($G$3="",$N$3,$G$3),F251-E251,IF(E251&lt;F251,F251-E251,ROUND(+E251*IF(($F$3)&gt;=0.01,$F$3,$M$3)/12,))))</f>
        <v/>
      </c>
      <c r="H251" s="14" t="str">
        <f t="shared" si="39"/>
        <v/>
      </c>
      <c r="J251" s="14" t="str">
        <f t="shared" si="42"/>
        <v/>
      </c>
      <c r="O251" s="42"/>
      <c r="P251" s="57"/>
      <c r="Q251" s="30"/>
    </row>
    <row r="252" spans="1:17" s="2" customFormat="1" x14ac:dyDescent="0.25">
      <c r="A252" s="23" t="e">
        <f t="shared" si="43"/>
        <v>#VALUE!</v>
      </c>
      <c r="B252" s="2" t="e">
        <f t="shared" si="44"/>
        <v>#VALUE!</v>
      </c>
      <c r="C252" s="28"/>
      <c r="D252" s="39" t="str">
        <f t="shared" si="40"/>
        <v/>
      </c>
      <c r="E252" s="14" t="str">
        <f t="shared" si="41"/>
        <v/>
      </c>
      <c r="F252" s="14" t="str">
        <f t="shared" si="38"/>
        <v/>
      </c>
      <c r="G252" s="14" t="str">
        <f>+IF(E252="","",IF(COUNT($F$8:F252)=IF($G$3="",$N$3,$G$3),F252-E252,IF(E252&lt;F252,F252-E252,ROUND(+E252*IF(($F$3)&gt;=0.01,$F$3,$M$3)/12,))))</f>
        <v/>
      </c>
      <c r="H252" s="14" t="str">
        <f t="shared" si="39"/>
        <v/>
      </c>
      <c r="J252" s="14" t="str">
        <f t="shared" si="42"/>
        <v/>
      </c>
      <c r="O252" s="42"/>
      <c r="P252" s="57"/>
      <c r="Q252" s="30"/>
    </row>
    <row r="253" spans="1:17" s="2" customFormat="1" x14ac:dyDescent="0.25">
      <c r="A253" s="23" t="e">
        <f t="shared" si="43"/>
        <v>#VALUE!</v>
      </c>
      <c r="B253" s="2" t="e">
        <f t="shared" si="44"/>
        <v>#VALUE!</v>
      </c>
      <c r="C253" s="28"/>
      <c r="D253" s="39" t="str">
        <f t="shared" si="40"/>
        <v/>
      </c>
      <c r="E253" s="14" t="str">
        <f t="shared" si="41"/>
        <v/>
      </c>
      <c r="F253" s="14" t="str">
        <f t="shared" si="38"/>
        <v/>
      </c>
      <c r="G253" s="14" t="str">
        <f>+IF(E253="","",IF(COUNT($F$8:F253)=IF($G$3="",$N$3,$G$3),F253-E253,IF(E253&lt;F253,F253-E253,ROUND(+E253*IF(($F$3)&gt;=0.01,$F$3,$M$3)/12,))))</f>
        <v/>
      </c>
      <c r="H253" s="14" t="str">
        <f t="shared" si="39"/>
        <v/>
      </c>
      <c r="J253" s="14" t="str">
        <f t="shared" si="42"/>
        <v/>
      </c>
      <c r="O253" s="42"/>
      <c r="P253" s="57"/>
      <c r="Q253" s="30"/>
    </row>
    <row r="254" spans="1:17" s="2" customFormat="1" x14ac:dyDescent="0.25">
      <c r="A254" s="23" t="e">
        <f t="shared" si="43"/>
        <v>#VALUE!</v>
      </c>
      <c r="B254" s="2" t="e">
        <f t="shared" si="44"/>
        <v>#VALUE!</v>
      </c>
      <c r="C254" s="28"/>
      <c r="D254" s="39" t="str">
        <f t="shared" si="40"/>
        <v/>
      </c>
      <c r="E254" s="14" t="str">
        <f t="shared" si="41"/>
        <v/>
      </c>
      <c r="F254" s="14" t="str">
        <f t="shared" si="38"/>
        <v/>
      </c>
      <c r="G254" s="14" t="str">
        <f>+IF(E254="","",IF(COUNT($F$8:F254)=IF($G$3="",$N$3,$G$3),F254-E254,IF(E254&lt;F254,F254-E254,ROUND(+E254*IF(($F$3)&gt;=0.01,$F$3,$M$3)/12,))))</f>
        <v/>
      </c>
      <c r="H254" s="14" t="str">
        <f t="shared" si="39"/>
        <v/>
      </c>
      <c r="J254" s="14" t="str">
        <f t="shared" si="42"/>
        <v/>
      </c>
      <c r="O254" s="42"/>
      <c r="P254" s="57"/>
      <c r="Q254" s="30"/>
    </row>
    <row r="255" spans="1:17" s="2" customFormat="1" x14ac:dyDescent="0.25">
      <c r="A255" s="23" t="e">
        <f t="shared" si="43"/>
        <v>#VALUE!</v>
      </c>
      <c r="B255" s="2" t="e">
        <f t="shared" si="44"/>
        <v>#VALUE!</v>
      </c>
      <c r="C255" s="28"/>
      <c r="D255" s="39" t="str">
        <f t="shared" si="40"/>
        <v/>
      </c>
      <c r="E255" s="14" t="str">
        <f t="shared" si="41"/>
        <v/>
      </c>
      <c r="F255" s="14" t="str">
        <f t="shared" si="38"/>
        <v/>
      </c>
      <c r="G255" s="14" t="str">
        <f>+IF(E255="","",IF(COUNT($F$8:F255)=IF($G$3="",$N$3,$G$3),F255-E255,IF(E255&lt;F255,F255-E255,ROUND(+E255*IF(($F$3)&gt;=0.01,$F$3,$M$3)/12,))))</f>
        <v/>
      </c>
      <c r="H255" s="14" t="str">
        <f t="shared" si="39"/>
        <v/>
      </c>
      <c r="J255" s="14" t="str">
        <f t="shared" si="42"/>
        <v/>
      </c>
      <c r="O255" s="42"/>
      <c r="P255" s="57"/>
      <c r="Q255" s="30"/>
    </row>
    <row r="256" spans="1:17" s="2" customFormat="1" x14ac:dyDescent="0.25">
      <c r="A256" s="23" t="e">
        <f t="shared" si="43"/>
        <v>#VALUE!</v>
      </c>
      <c r="B256" s="2" t="e">
        <f t="shared" si="44"/>
        <v>#VALUE!</v>
      </c>
      <c r="C256" s="28"/>
      <c r="D256" s="39" t="str">
        <f t="shared" si="40"/>
        <v/>
      </c>
      <c r="E256" s="14" t="str">
        <f t="shared" si="41"/>
        <v/>
      </c>
      <c r="F256" s="14" t="str">
        <f t="shared" si="38"/>
        <v/>
      </c>
      <c r="G256" s="14" t="str">
        <f>+IF(E256="","",IF(COUNT($F$8:F256)=IF($G$3="",$N$3,$G$3),F256-E256,IF(E256&lt;F256,F256-E256,ROUND(+E256*IF(($F$3)&gt;=0.01,$F$3,$M$3)/12,))))</f>
        <v/>
      </c>
      <c r="H256" s="14" t="str">
        <f t="shared" si="39"/>
        <v/>
      </c>
      <c r="J256" s="14" t="str">
        <f t="shared" si="42"/>
        <v/>
      </c>
      <c r="O256" s="42"/>
      <c r="P256" s="57"/>
      <c r="Q256" s="30"/>
    </row>
    <row r="257" spans="1:17" s="2" customFormat="1" x14ac:dyDescent="0.25">
      <c r="A257" s="23" t="e">
        <f t="shared" si="43"/>
        <v>#VALUE!</v>
      </c>
      <c r="B257" s="2" t="e">
        <f t="shared" si="44"/>
        <v>#VALUE!</v>
      </c>
      <c r="C257" s="28"/>
      <c r="D257" s="39" t="str">
        <f t="shared" si="40"/>
        <v/>
      </c>
      <c r="E257" s="14" t="str">
        <f t="shared" si="41"/>
        <v/>
      </c>
      <c r="F257" s="14" t="str">
        <f t="shared" si="38"/>
        <v/>
      </c>
      <c r="G257" s="14" t="str">
        <f>+IF(E257="","",IF(COUNT($F$8:F257)=IF($G$3="",$N$3,$G$3),F257-E257,IF(E257&lt;F257,F257-E257,ROUND(+E257*IF(($F$3)&gt;=0.01,$F$3,$M$3)/12,))))</f>
        <v/>
      </c>
      <c r="H257" s="14" t="str">
        <f t="shared" si="39"/>
        <v/>
      </c>
      <c r="J257" s="14" t="str">
        <f t="shared" si="42"/>
        <v/>
      </c>
      <c r="O257" s="42"/>
      <c r="P257" s="57"/>
      <c r="Q257" s="30"/>
    </row>
    <row r="258" spans="1:17" s="2" customFormat="1" x14ac:dyDescent="0.25">
      <c r="A258" s="23" t="e">
        <f t="shared" si="43"/>
        <v>#VALUE!</v>
      </c>
      <c r="B258" s="2" t="e">
        <f t="shared" si="44"/>
        <v>#VALUE!</v>
      </c>
      <c r="C258" s="28"/>
      <c r="D258" s="39" t="str">
        <f t="shared" si="40"/>
        <v/>
      </c>
      <c r="E258" s="14" t="str">
        <f t="shared" si="41"/>
        <v/>
      </c>
      <c r="F258" s="14" t="str">
        <f t="shared" si="38"/>
        <v/>
      </c>
      <c r="G258" s="14" t="str">
        <f>+IF(E258="","",IF(COUNT($F$8:F258)=IF($G$3="",$N$3,$G$3),F258-E258,IF(E258&lt;F258,F258-E258,ROUND(+E258*IF(($F$3)&gt;=0.01,$F$3,$M$3)/12,))))</f>
        <v/>
      </c>
      <c r="H258" s="14" t="str">
        <f t="shared" si="39"/>
        <v/>
      </c>
      <c r="J258" s="14" t="str">
        <f t="shared" si="42"/>
        <v/>
      </c>
      <c r="O258" s="42"/>
      <c r="P258" s="57"/>
      <c r="Q258" s="30"/>
    </row>
    <row r="259" spans="1:17" s="2" customFormat="1" x14ac:dyDescent="0.25">
      <c r="A259" s="23" t="e">
        <f t="shared" si="43"/>
        <v>#VALUE!</v>
      </c>
      <c r="B259" s="2" t="e">
        <f t="shared" si="44"/>
        <v>#VALUE!</v>
      </c>
      <c r="C259" s="28"/>
      <c r="D259" s="39" t="str">
        <f t="shared" si="40"/>
        <v/>
      </c>
      <c r="E259" s="14" t="str">
        <f t="shared" si="41"/>
        <v/>
      </c>
      <c r="F259" s="14" t="str">
        <f t="shared" si="38"/>
        <v/>
      </c>
      <c r="G259" s="14" t="str">
        <f>+IF(E259="","",IF(COUNT($F$8:F259)=IF($G$3="",$N$3,$G$3),F259-E259,IF(E259&lt;F259,F259-E259,ROUND(+E259*IF(($F$3)&gt;=0.01,$F$3,$M$3)/12,))))</f>
        <v/>
      </c>
      <c r="H259" s="14" t="str">
        <f t="shared" si="39"/>
        <v/>
      </c>
      <c r="J259" s="14" t="str">
        <f t="shared" si="42"/>
        <v/>
      </c>
      <c r="O259" s="42"/>
      <c r="P259" s="57"/>
      <c r="Q259" s="30"/>
    </row>
    <row r="260" spans="1:17" s="2" customFormat="1" x14ac:dyDescent="0.25">
      <c r="A260" s="23" t="e">
        <f t="shared" si="43"/>
        <v>#VALUE!</v>
      </c>
      <c r="B260" s="2" t="e">
        <f t="shared" si="44"/>
        <v>#VALUE!</v>
      </c>
      <c r="C260" s="28"/>
      <c r="D260" s="39" t="str">
        <f t="shared" si="40"/>
        <v/>
      </c>
      <c r="E260" s="14" t="str">
        <f t="shared" si="41"/>
        <v/>
      </c>
      <c r="F260" s="14" t="str">
        <f t="shared" si="38"/>
        <v/>
      </c>
      <c r="G260" s="14" t="str">
        <f>+IF(E260="","",IF(COUNT($F$8:F260)=IF($G$3="",$N$3,$G$3),F260-E260,IF(E260&lt;F260,F260-E260,ROUND(+E260*IF(($F$3)&gt;=0.01,$F$3,$M$3)/12,))))</f>
        <v/>
      </c>
      <c r="H260" s="14" t="str">
        <f t="shared" si="39"/>
        <v/>
      </c>
      <c r="J260" s="14" t="str">
        <f t="shared" si="42"/>
        <v/>
      </c>
      <c r="O260" s="42"/>
      <c r="P260" s="57"/>
      <c r="Q260" s="30"/>
    </row>
    <row r="261" spans="1:17" s="2" customFormat="1" x14ac:dyDescent="0.25">
      <c r="A261" s="23" t="e">
        <f t="shared" si="43"/>
        <v>#VALUE!</v>
      </c>
      <c r="B261" s="2" t="e">
        <f t="shared" si="44"/>
        <v>#VALUE!</v>
      </c>
      <c r="C261" s="28"/>
      <c r="D261" s="39" t="str">
        <f t="shared" si="40"/>
        <v/>
      </c>
      <c r="E261" s="14" t="str">
        <f t="shared" si="41"/>
        <v/>
      </c>
      <c r="F261" s="14" t="str">
        <f t="shared" si="38"/>
        <v/>
      </c>
      <c r="G261" s="14" t="str">
        <f>+IF(E261="","",IF(COUNT($F$8:F261)=IF($G$3="",$N$3,$G$3),F261-E261,IF(E261&lt;F261,F261-E261,ROUND(+E261*IF(($F$3)&gt;=0.01,$F$3,$M$3)/12,))))</f>
        <v/>
      </c>
      <c r="H261" s="14" t="str">
        <f t="shared" si="39"/>
        <v/>
      </c>
      <c r="J261" s="14" t="str">
        <f t="shared" si="42"/>
        <v/>
      </c>
      <c r="O261" s="42"/>
      <c r="P261" s="57"/>
      <c r="Q261" s="30"/>
    </row>
    <row r="262" spans="1:17" s="2" customFormat="1" x14ac:dyDescent="0.25">
      <c r="A262" s="23" t="e">
        <f t="shared" si="43"/>
        <v>#VALUE!</v>
      </c>
      <c r="B262" s="2" t="e">
        <f t="shared" si="44"/>
        <v>#VALUE!</v>
      </c>
      <c r="C262" s="28"/>
      <c r="D262" s="39" t="str">
        <f t="shared" si="40"/>
        <v/>
      </c>
      <c r="E262" s="14" t="str">
        <f t="shared" si="41"/>
        <v/>
      </c>
      <c r="F262" s="14" t="str">
        <f t="shared" si="38"/>
        <v/>
      </c>
      <c r="G262" s="14" t="str">
        <f>+IF(E262="","",IF(COUNT($F$8:F262)=IF($G$3="",$N$3,$G$3),F262-E262,IF(E262&lt;F262,F262-E262,ROUND(+E262*IF(($F$3)&gt;=0.01,$F$3,$M$3)/12,))))</f>
        <v/>
      </c>
      <c r="H262" s="14" t="str">
        <f t="shared" si="39"/>
        <v/>
      </c>
      <c r="J262" s="14" t="str">
        <f t="shared" si="42"/>
        <v/>
      </c>
      <c r="O262" s="42"/>
      <c r="P262" s="57"/>
      <c r="Q262" s="30"/>
    </row>
    <row r="263" spans="1:17" s="2" customFormat="1" x14ac:dyDescent="0.25">
      <c r="A263" s="23" t="e">
        <f t="shared" si="43"/>
        <v>#VALUE!</v>
      </c>
      <c r="B263" s="2" t="e">
        <f t="shared" si="44"/>
        <v>#VALUE!</v>
      </c>
      <c r="C263" s="28"/>
      <c r="D263" s="39" t="str">
        <f t="shared" si="40"/>
        <v/>
      </c>
      <c r="E263" s="14" t="str">
        <f t="shared" si="41"/>
        <v/>
      </c>
      <c r="F263" s="14" t="str">
        <f t="shared" si="38"/>
        <v/>
      </c>
      <c r="G263" s="14" t="str">
        <f>+IF(E263="","",IF(COUNT($F$8:F263)=IF($G$3="",$N$3,$G$3),F263-E263,IF(E263&lt;F263,F263-E263,ROUND(+E263*IF(($F$3)&gt;=0.01,$F$3,$M$3)/12,))))</f>
        <v/>
      </c>
      <c r="H263" s="14" t="str">
        <f t="shared" si="39"/>
        <v/>
      </c>
      <c r="J263" s="14" t="str">
        <f t="shared" si="42"/>
        <v/>
      </c>
      <c r="O263" s="42"/>
      <c r="P263" s="57"/>
      <c r="Q263" s="30"/>
    </row>
    <row r="264" spans="1:17" s="2" customFormat="1" x14ac:dyDescent="0.25">
      <c r="A264" s="23" t="e">
        <f t="shared" si="43"/>
        <v>#VALUE!</v>
      </c>
      <c r="B264" s="2" t="e">
        <f t="shared" si="44"/>
        <v>#VALUE!</v>
      </c>
      <c r="C264" s="28"/>
      <c r="D264" s="39" t="str">
        <f t="shared" si="40"/>
        <v/>
      </c>
      <c r="E264" s="14" t="str">
        <f t="shared" si="41"/>
        <v/>
      </c>
      <c r="F264" s="14" t="str">
        <f t="shared" ref="F264:F327" si="45">+IF(E264="","",IF(E264&gt;0,IF($H$3&gt;0,$H$3,$O$3),0))</f>
        <v/>
      </c>
      <c r="G264" s="14" t="str">
        <f>+IF(E264="","",IF(COUNT($F$8:F264)=IF($G$3="",$N$3,$G$3),F264-E264,IF(E264&lt;F264,F264-E264,ROUND(+E264*IF(($F$3)&gt;=0.01,$F$3,$M$3)/12,))))</f>
        <v/>
      </c>
      <c r="H264" s="14" t="str">
        <f t="shared" si="39"/>
        <v/>
      </c>
      <c r="J264" s="14" t="str">
        <f t="shared" si="42"/>
        <v/>
      </c>
      <c r="O264" s="42"/>
      <c r="P264" s="57"/>
      <c r="Q264" s="30"/>
    </row>
    <row r="265" spans="1:17" s="2" customFormat="1" x14ac:dyDescent="0.25">
      <c r="A265" s="23" t="e">
        <f t="shared" si="43"/>
        <v>#VALUE!</v>
      </c>
      <c r="B265" s="2" t="e">
        <f t="shared" si="44"/>
        <v>#VALUE!</v>
      </c>
      <c r="C265" s="28"/>
      <c r="D265" s="39" t="str">
        <f t="shared" si="40"/>
        <v/>
      </c>
      <c r="E265" s="14" t="str">
        <f t="shared" si="41"/>
        <v/>
      </c>
      <c r="F265" s="14" t="str">
        <f t="shared" si="45"/>
        <v/>
      </c>
      <c r="G265" s="14" t="str">
        <f>+IF(E265="","",IF(COUNT($F$8:F265)=IF($G$3="",$N$3,$G$3),F265-E265,IF(E265&lt;F265,F265-E265,ROUND(+E265*IF(($F$3)&gt;=0.01,$F$3,$M$3)/12,))))</f>
        <v/>
      </c>
      <c r="H265" s="14" t="str">
        <f t="shared" ref="H265:H328" si="46">+IF(E265="","",IF(+E265+G265-F265&gt;0,E265+G265-F265,0))</f>
        <v/>
      </c>
      <c r="J265" s="14" t="str">
        <f t="shared" si="42"/>
        <v/>
      </c>
      <c r="O265" s="42"/>
      <c r="P265" s="57"/>
      <c r="Q265" s="30"/>
    </row>
    <row r="266" spans="1:17" s="2" customFormat="1" x14ac:dyDescent="0.25">
      <c r="A266" s="23" t="e">
        <f t="shared" si="43"/>
        <v>#VALUE!</v>
      </c>
      <c r="B266" s="2" t="e">
        <f t="shared" si="44"/>
        <v>#VALUE!</v>
      </c>
      <c r="C266" s="28"/>
      <c r="D266" s="39" t="str">
        <f t="shared" ref="D266:D329" si="47">IF(E266="","",IF(MONTH(D265)&lt;&gt;12,DAY(D265)&amp;"/"&amp;MONTH(D265)+1&amp;"/"&amp;YEAR(D265),DAY(D265)&amp;"/"&amp;1&amp;"/"&amp;YEAR(D265)+1))</f>
        <v/>
      </c>
      <c r="E266" s="14" t="str">
        <f t="shared" ref="E266:E329" si="48">+IF(OR(H265=0,H265=""),"",H265)</f>
        <v/>
      </c>
      <c r="F266" s="14" t="str">
        <f t="shared" si="45"/>
        <v/>
      </c>
      <c r="G266" s="14" t="str">
        <f>+IF(E266="","",IF(COUNT($F$8:F266)=IF($G$3="",$N$3,$G$3),F266-E266,IF(E266&lt;F266,F266-E266,ROUND(+E266*IF(($F$3)&gt;=0.01,$F$3,$M$3)/12,))))</f>
        <v/>
      </c>
      <c r="H266" s="14" t="str">
        <f t="shared" si="46"/>
        <v/>
      </c>
      <c r="J266" s="14" t="str">
        <f t="shared" si="42"/>
        <v/>
      </c>
      <c r="O266" s="42"/>
      <c r="P266" s="57"/>
      <c r="Q266" s="30"/>
    </row>
    <row r="267" spans="1:17" s="2" customFormat="1" x14ac:dyDescent="0.25">
      <c r="A267" s="23" t="e">
        <f t="shared" si="43"/>
        <v>#VALUE!</v>
      </c>
      <c r="B267" s="2" t="e">
        <f t="shared" si="44"/>
        <v>#VALUE!</v>
      </c>
      <c r="C267" s="28"/>
      <c r="D267" s="39" t="str">
        <f t="shared" si="47"/>
        <v/>
      </c>
      <c r="E267" s="14" t="str">
        <f t="shared" si="48"/>
        <v/>
      </c>
      <c r="F267" s="14" t="str">
        <f t="shared" si="45"/>
        <v/>
      </c>
      <c r="G267" s="14" t="str">
        <f>+IF(E267="","",IF(COUNT($F$8:F267)=IF($G$3="",$N$3,$G$3),F267-E267,IF(E267&lt;F267,F267-E267,ROUND(+E267*IF(($F$3)&gt;=0.01,$F$3,$M$3)/12,))))</f>
        <v/>
      </c>
      <c r="H267" s="14" t="str">
        <f t="shared" si="46"/>
        <v/>
      </c>
      <c r="J267" s="14" t="str">
        <f t="shared" si="42"/>
        <v/>
      </c>
      <c r="O267" s="42"/>
      <c r="P267" s="57"/>
      <c r="Q267" s="30"/>
    </row>
    <row r="268" spans="1:17" s="2" customFormat="1" x14ac:dyDescent="0.25">
      <c r="A268" s="23" t="e">
        <f t="shared" si="43"/>
        <v>#VALUE!</v>
      </c>
      <c r="B268" s="2" t="e">
        <f t="shared" si="44"/>
        <v>#VALUE!</v>
      </c>
      <c r="C268" s="28"/>
      <c r="D268" s="39" t="str">
        <f t="shared" si="47"/>
        <v/>
      </c>
      <c r="E268" s="14" t="str">
        <f t="shared" si="48"/>
        <v/>
      </c>
      <c r="F268" s="14" t="str">
        <f t="shared" si="45"/>
        <v/>
      </c>
      <c r="G268" s="14" t="str">
        <f>+IF(E268="","",IF(COUNT($F$8:F268)=IF($G$3="",$N$3,$G$3),F268-E268,IF(E268&lt;F268,F268-E268,ROUND(+E268*IF(($F$3)&gt;=0.01,$F$3,$M$3)/12,))))</f>
        <v/>
      </c>
      <c r="H268" s="14" t="str">
        <f t="shared" si="46"/>
        <v/>
      </c>
      <c r="J268" s="14" t="str">
        <f t="shared" si="42"/>
        <v/>
      </c>
      <c r="O268" s="42"/>
      <c r="P268" s="57"/>
      <c r="Q268" s="30"/>
    </row>
    <row r="269" spans="1:17" s="2" customFormat="1" x14ac:dyDescent="0.25">
      <c r="A269" s="23" t="e">
        <f t="shared" si="43"/>
        <v>#VALUE!</v>
      </c>
      <c r="B269" s="2" t="e">
        <f t="shared" si="44"/>
        <v>#VALUE!</v>
      </c>
      <c r="C269" s="28"/>
      <c r="D269" s="39" t="str">
        <f t="shared" si="47"/>
        <v/>
      </c>
      <c r="E269" s="14" t="str">
        <f t="shared" si="48"/>
        <v/>
      </c>
      <c r="F269" s="14" t="str">
        <f t="shared" si="45"/>
        <v/>
      </c>
      <c r="G269" s="14" t="str">
        <f>+IF(E269="","",IF(COUNT($F$8:F269)=IF($G$3="",$N$3,$G$3),F269-E269,IF(E269&lt;F269,F269-E269,ROUND(+E269*IF(($F$3)&gt;=0.01,$F$3,$M$3)/12,))))</f>
        <v/>
      </c>
      <c r="H269" s="14" t="str">
        <f t="shared" si="46"/>
        <v/>
      </c>
      <c r="J269" s="14" t="str">
        <f t="shared" si="42"/>
        <v/>
      </c>
      <c r="O269" s="42"/>
      <c r="P269" s="57"/>
      <c r="Q269" s="30"/>
    </row>
    <row r="270" spans="1:17" s="2" customFormat="1" x14ac:dyDescent="0.25">
      <c r="A270" s="23" t="e">
        <f t="shared" si="43"/>
        <v>#VALUE!</v>
      </c>
      <c r="B270" s="2" t="e">
        <f t="shared" si="44"/>
        <v>#VALUE!</v>
      </c>
      <c r="C270" s="28"/>
      <c r="D270" s="39" t="str">
        <f t="shared" si="47"/>
        <v/>
      </c>
      <c r="E270" s="14" t="str">
        <f t="shared" si="48"/>
        <v/>
      </c>
      <c r="F270" s="14" t="str">
        <f t="shared" si="45"/>
        <v/>
      </c>
      <c r="G270" s="14" t="str">
        <f>+IF(E270="","",IF(COUNT($F$8:F270)=IF($G$3="",$N$3,$G$3),F270-E270,IF(E270&lt;F270,F270-E270,ROUND(+E270*IF(($F$3)&gt;=0.01,$F$3,$M$3)/12,))))</f>
        <v/>
      </c>
      <c r="H270" s="14" t="str">
        <f t="shared" si="46"/>
        <v/>
      </c>
      <c r="J270" s="14" t="str">
        <f t="shared" si="42"/>
        <v/>
      </c>
      <c r="O270" s="42"/>
      <c r="P270" s="57"/>
      <c r="Q270" s="30"/>
    </row>
    <row r="271" spans="1:17" s="2" customFormat="1" x14ac:dyDescent="0.25">
      <c r="A271" s="23" t="e">
        <f t="shared" si="43"/>
        <v>#VALUE!</v>
      </c>
      <c r="B271" s="2" t="e">
        <f t="shared" si="44"/>
        <v>#VALUE!</v>
      </c>
      <c r="C271" s="28"/>
      <c r="D271" s="39" t="str">
        <f t="shared" si="47"/>
        <v/>
      </c>
      <c r="E271" s="14" t="str">
        <f t="shared" si="48"/>
        <v/>
      </c>
      <c r="F271" s="14" t="str">
        <f t="shared" si="45"/>
        <v/>
      </c>
      <c r="G271" s="14" t="str">
        <f>+IF(E271="","",IF(COUNT($F$8:F271)=IF($G$3="",$N$3,$G$3),F271-E271,IF(E271&lt;F271,F271-E271,ROUND(+E271*IF(($F$3)&gt;=0.01,$F$3,$M$3)/12,))))</f>
        <v/>
      </c>
      <c r="H271" s="14" t="str">
        <f t="shared" si="46"/>
        <v/>
      </c>
      <c r="J271" s="14" t="str">
        <f t="shared" si="42"/>
        <v/>
      </c>
      <c r="O271" s="42"/>
      <c r="P271" s="57"/>
      <c r="Q271" s="30"/>
    </row>
    <row r="272" spans="1:17" s="2" customFormat="1" x14ac:dyDescent="0.25">
      <c r="A272" s="23" t="e">
        <f t="shared" si="43"/>
        <v>#VALUE!</v>
      </c>
      <c r="B272" s="2" t="e">
        <f t="shared" si="44"/>
        <v>#VALUE!</v>
      </c>
      <c r="C272" s="28"/>
      <c r="D272" s="39" t="str">
        <f t="shared" si="47"/>
        <v/>
      </c>
      <c r="E272" s="14" t="str">
        <f t="shared" si="48"/>
        <v/>
      </c>
      <c r="F272" s="14" t="str">
        <f t="shared" si="45"/>
        <v/>
      </c>
      <c r="G272" s="14" t="str">
        <f>+IF(E272="","",IF(COUNT($F$8:F272)=IF($G$3="",$N$3,$G$3),F272-E272,IF(E272&lt;F272,F272-E272,ROUND(+E272*IF(($F$3)&gt;=0.01,$F$3,$M$3)/12,))))</f>
        <v/>
      </c>
      <c r="H272" s="14" t="str">
        <f t="shared" si="46"/>
        <v/>
      </c>
      <c r="J272" s="14" t="str">
        <f t="shared" si="42"/>
        <v/>
      </c>
      <c r="O272" s="42"/>
      <c r="P272" s="57"/>
      <c r="Q272" s="30"/>
    </row>
    <row r="273" spans="1:17" s="2" customFormat="1" x14ac:dyDescent="0.25">
      <c r="A273" s="23" t="e">
        <f t="shared" si="43"/>
        <v>#VALUE!</v>
      </c>
      <c r="B273" s="2" t="e">
        <f t="shared" si="44"/>
        <v>#VALUE!</v>
      </c>
      <c r="C273" s="28"/>
      <c r="D273" s="39" t="str">
        <f t="shared" si="47"/>
        <v/>
      </c>
      <c r="E273" s="14" t="str">
        <f t="shared" si="48"/>
        <v/>
      </c>
      <c r="F273" s="14" t="str">
        <f t="shared" si="45"/>
        <v/>
      </c>
      <c r="G273" s="14" t="str">
        <f>+IF(E273="","",IF(COUNT($F$8:F273)=IF($G$3="",$N$3,$G$3),F273-E273,IF(E273&lt;F273,F273-E273,ROUND(+E273*IF(($F$3)&gt;=0.01,$F$3,$M$3)/12,))))</f>
        <v/>
      </c>
      <c r="H273" s="14" t="str">
        <f t="shared" si="46"/>
        <v/>
      </c>
      <c r="J273" s="14" t="str">
        <f t="shared" si="42"/>
        <v/>
      </c>
      <c r="O273" s="42"/>
      <c r="P273" s="57"/>
      <c r="Q273" s="30"/>
    </row>
    <row r="274" spans="1:17" s="2" customFormat="1" x14ac:dyDescent="0.25">
      <c r="A274" s="23" t="e">
        <f t="shared" si="43"/>
        <v>#VALUE!</v>
      </c>
      <c r="B274" s="2" t="e">
        <f t="shared" si="44"/>
        <v>#VALUE!</v>
      </c>
      <c r="C274" s="28"/>
      <c r="D274" s="39" t="str">
        <f t="shared" si="47"/>
        <v/>
      </c>
      <c r="E274" s="14" t="str">
        <f t="shared" si="48"/>
        <v/>
      </c>
      <c r="F274" s="14" t="str">
        <f t="shared" si="45"/>
        <v/>
      </c>
      <c r="G274" s="14" t="str">
        <f>+IF(E274="","",IF(COUNT($F$8:F274)=IF($G$3="",$N$3,$G$3),F274-E274,IF(E274&lt;F274,F274-E274,ROUND(+E274*IF(($F$3)&gt;=0.01,$F$3,$M$3)/12,))))</f>
        <v/>
      </c>
      <c r="H274" s="14" t="str">
        <f t="shared" si="46"/>
        <v/>
      </c>
      <c r="J274" s="14" t="str">
        <f t="shared" si="42"/>
        <v/>
      </c>
      <c r="O274" s="42"/>
      <c r="P274" s="57"/>
      <c r="Q274" s="30"/>
    </row>
    <row r="275" spans="1:17" s="2" customFormat="1" x14ac:dyDescent="0.25">
      <c r="A275" s="23" t="e">
        <f t="shared" si="43"/>
        <v>#VALUE!</v>
      </c>
      <c r="B275" s="2" t="e">
        <f t="shared" si="44"/>
        <v>#VALUE!</v>
      </c>
      <c r="C275" s="28"/>
      <c r="D275" s="39" t="str">
        <f t="shared" si="47"/>
        <v/>
      </c>
      <c r="E275" s="14" t="str">
        <f t="shared" si="48"/>
        <v/>
      </c>
      <c r="F275" s="14" t="str">
        <f t="shared" si="45"/>
        <v/>
      </c>
      <c r="G275" s="14" t="str">
        <f>+IF(E275="","",IF(COUNT($F$8:F275)=IF($G$3="",$N$3,$G$3),F275-E275,IF(E275&lt;F275,F275-E275,ROUND(+E275*IF(($F$3)&gt;=0.01,$F$3,$M$3)/12,))))</f>
        <v/>
      </c>
      <c r="H275" s="14" t="str">
        <f t="shared" si="46"/>
        <v/>
      </c>
      <c r="J275" s="14" t="str">
        <f t="shared" ref="J275:J338" si="49">IF($J$4="yes",IF(OR(H275=0,H275=""),"",IF(MONTH(D275)=3,ROUND(H275*(31-DAY(D275))*IF($F$3&gt;0.01,$F$3,$M$3)/365,),"")),"")</f>
        <v/>
      </c>
      <c r="O275" s="42"/>
      <c r="P275" s="57"/>
      <c r="Q275" s="30"/>
    </row>
    <row r="276" spans="1:17" s="2" customFormat="1" x14ac:dyDescent="0.25">
      <c r="A276" s="23" t="e">
        <f t="shared" si="43"/>
        <v>#VALUE!</v>
      </c>
      <c r="B276" s="2" t="e">
        <f t="shared" si="44"/>
        <v>#VALUE!</v>
      </c>
      <c r="C276" s="28"/>
      <c r="D276" s="39" t="str">
        <f t="shared" si="47"/>
        <v/>
      </c>
      <c r="E276" s="14" t="str">
        <f t="shared" si="48"/>
        <v/>
      </c>
      <c r="F276" s="14" t="str">
        <f t="shared" si="45"/>
        <v/>
      </c>
      <c r="G276" s="14" t="str">
        <f>+IF(E276="","",IF(COUNT($F$8:F276)=IF($G$3="",$N$3,$G$3),F276-E276,IF(E276&lt;F276,F276-E276,ROUND(+E276*IF(($F$3)&gt;=0.01,$F$3,$M$3)/12,))))</f>
        <v/>
      </c>
      <c r="H276" s="14" t="str">
        <f t="shared" si="46"/>
        <v/>
      </c>
      <c r="J276" s="14" t="str">
        <f t="shared" si="49"/>
        <v/>
      </c>
      <c r="O276" s="42"/>
      <c r="P276" s="57"/>
      <c r="Q276" s="30"/>
    </row>
    <row r="277" spans="1:17" s="2" customFormat="1" x14ac:dyDescent="0.25">
      <c r="A277" s="23" t="e">
        <f t="shared" si="43"/>
        <v>#VALUE!</v>
      </c>
      <c r="B277" s="2" t="e">
        <f t="shared" si="44"/>
        <v>#VALUE!</v>
      </c>
      <c r="C277" s="28"/>
      <c r="D277" s="39" t="str">
        <f t="shared" si="47"/>
        <v/>
      </c>
      <c r="E277" s="14" t="str">
        <f t="shared" si="48"/>
        <v/>
      </c>
      <c r="F277" s="14" t="str">
        <f t="shared" si="45"/>
        <v/>
      </c>
      <c r="G277" s="14" t="str">
        <f>+IF(E277="","",IF(COUNT($F$8:F277)=IF($G$3="",$N$3,$G$3),F277-E277,IF(E277&lt;F277,F277-E277,ROUND(+E277*IF(($F$3)&gt;=0.01,$F$3,$M$3)/12,))))</f>
        <v/>
      </c>
      <c r="H277" s="14" t="str">
        <f t="shared" si="46"/>
        <v/>
      </c>
      <c r="J277" s="14" t="str">
        <f t="shared" si="49"/>
        <v/>
      </c>
      <c r="O277" s="42"/>
      <c r="P277" s="57"/>
      <c r="Q277" s="30"/>
    </row>
    <row r="278" spans="1:17" s="2" customFormat="1" x14ac:dyDescent="0.25">
      <c r="A278" s="23" t="e">
        <f t="shared" si="43"/>
        <v>#VALUE!</v>
      </c>
      <c r="B278" s="2" t="e">
        <f t="shared" si="44"/>
        <v>#VALUE!</v>
      </c>
      <c r="C278" s="28"/>
      <c r="D278" s="39" t="str">
        <f t="shared" si="47"/>
        <v/>
      </c>
      <c r="E278" s="14" t="str">
        <f t="shared" si="48"/>
        <v/>
      </c>
      <c r="F278" s="14" t="str">
        <f t="shared" si="45"/>
        <v/>
      </c>
      <c r="G278" s="14" t="str">
        <f>+IF(E278="","",IF(COUNT($F$8:F278)=IF($G$3="",$N$3,$G$3),F278-E278,IF(E278&lt;F278,F278-E278,ROUND(+E278*IF(($F$3)&gt;=0.01,$F$3,$M$3)/12,))))</f>
        <v/>
      </c>
      <c r="H278" s="14" t="str">
        <f t="shared" si="46"/>
        <v/>
      </c>
      <c r="J278" s="14" t="str">
        <f t="shared" si="49"/>
        <v/>
      </c>
      <c r="O278" s="42"/>
      <c r="P278" s="57"/>
      <c r="Q278" s="30"/>
    </row>
    <row r="279" spans="1:17" s="2" customFormat="1" x14ac:dyDescent="0.25">
      <c r="A279" s="23" t="e">
        <f t="shared" si="43"/>
        <v>#VALUE!</v>
      </c>
      <c r="B279" s="2" t="e">
        <f t="shared" si="44"/>
        <v>#VALUE!</v>
      </c>
      <c r="C279" s="28"/>
      <c r="D279" s="39" t="str">
        <f t="shared" si="47"/>
        <v/>
      </c>
      <c r="E279" s="14" t="str">
        <f t="shared" si="48"/>
        <v/>
      </c>
      <c r="F279" s="14" t="str">
        <f t="shared" si="45"/>
        <v/>
      </c>
      <c r="G279" s="14" t="str">
        <f>+IF(E279="","",IF(COUNT($F$8:F279)=IF($G$3="",$N$3,$G$3),F279-E279,IF(E279&lt;F279,F279-E279,ROUND(+E279*IF(($F$3)&gt;=0.01,$F$3,$M$3)/12,))))</f>
        <v/>
      </c>
      <c r="H279" s="14" t="str">
        <f t="shared" si="46"/>
        <v/>
      </c>
      <c r="J279" s="14" t="str">
        <f t="shared" si="49"/>
        <v/>
      </c>
      <c r="O279" s="42"/>
      <c r="P279" s="57"/>
      <c r="Q279" s="30"/>
    </row>
    <row r="280" spans="1:17" s="2" customFormat="1" x14ac:dyDescent="0.25">
      <c r="A280" s="23" t="e">
        <f t="shared" si="43"/>
        <v>#VALUE!</v>
      </c>
      <c r="B280" s="2" t="e">
        <f t="shared" si="44"/>
        <v>#VALUE!</v>
      </c>
      <c r="C280" s="28"/>
      <c r="D280" s="39" t="str">
        <f t="shared" si="47"/>
        <v/>
      </c>
      <c r="E280" s="14" t="str">
        <f t="shared" si="48"/>
        <v/>
      </c>
      <c r="F280" s="14" t="str">
        <f t="shared" si="45"/>
        <v/>
      </c>
      <c r="G280" s="14" t="str">
        <f>+IF(E280="","",IF(COUNT($F$8:F280)=IF($G$3="",$N$3,$G$3),F280-E280,IF(E280&lt;F280,F280-E280,ROUND(+E280*IF(($F$3)&gt;=0.01,$F$3,$M$3)/12,))))</f>
        <v/>
      </c>
      <c r="H280" s="14" t="str">
        <f t="shared" si="46"/>
        <v/>
      </c>
      <c r="J280" s="14" t="str">
        <f t="shared" si="49"/>
        <v/>
      </c>
      <c r="O280" s="42"/>
      <c r="P280" s="57"/>
      <c r="Q280" s="30"/>
    </row>
    <row r="281" spans="1:17" s="2" customFormat="1" x14ac:dyDescent="0.25">
      <c r="A281" s="23" t="e">
        <f t="shared" si="43"/>
        <v>#VALUE!</v>
      </c>
      <c r="B281" s="2" t="e">
        <f t="shared" si="44"/>
        <v>#VALUE!</v>
      </c>
      <c r="C281" s="28"/>
      <c r="D281" s="39" t="str">
        <f t="shared" si="47"/>
        <v/>
      </c>
      <c r="E281" s="14" t="str">
        <f t="shared" si="48"/>
        <v/>
      </c>
      <c r="F281" s="14" t="str">
        <f t="shared" si="45"/>
        <v/>
      </c>
      <c r="G281" s="14" t="str">
        <f>+IF(E281="","",IF(COUNT($F$8:F281)=IF($G$3="",$N$3,$G$3),F281-E281,IF(E281&lt;F281,F281-E281,ROUND(+E281*IF(($F$3)&gt;=0.01,$F$3,$M$3)/12,))))</f>
        <v/>
      </c>
      <c r="H281" s="14" t="str">
        <f t="shared" si="46"/>
        <v/>
      </c>
      <c r="J281" s="14" t="str">
        <f t="shared" si="49"/>
        <v/>
      </c>
      <c r="O281" s="42"/>
      <c r="P281" s="57"/>
      <c r="Q281" s="30"/>
    </row>
    <row r="282" spans="1:17" s="2" customFormat="1" x14ac:dyDescent="0.25">
      <c r="A282" s="23" t="e">
        <f t="shared" ref="A282:A345" si="50">+IF(MONTH(D282)=3,"MARCH"&amp;YEAR(D282),"")</f>
        <v>#VALUE!</v>
      </c>
      <c r="B282" s="2" t="e">
        <f t="shared" ref="B282:B345" si="51">+IF(MONTH(D282)&gt;3,YEAR(D282)&amp;"-"&amp;YEAR(D282)+1,YEAR(D282)-1&amp;"-"&amp;YEAR(D282))</f>
        <v>#VALUE!</v>
      </c>
      <c r="C282" s="28"/>
      <c r="D282" s="39" t="str">
        <f t="shared" si="47"/>
        <v/>
      </c>
      <c r="E282" s="14" t="str">
        <f t="shared" si="48"/>
        <v/>
      </c>
      <c r="F282" s="14" t="str">
        <f t="shared" si="45"/>
        <v/>
      </c>
      <c r="G282" s="14" t="str">
        <f>+IF(E282="","",IF(COUNT($F$8:F282)=IF($G$3="",$N$3,$G$3),F282-E282,IF(E282&lt;F282,F282-E282,ROUND(+E282*IF(($F$3)&gt;=0.01,$F$3,$M$3)/12,))))</f>
        <v/>
      </c>
      <c r="H282" s="14" t="str">
        <f t="shared" si="46"/>
        <v/>
      </c>
      <c r="J282" s="14" t="str">
        <f t="shared" si="49"/>
        <v/>
      </c>
      <c r="O282" s="42"/>
      <c r="P282" s="57"/>
      <c r="Q282" s="30"/>
    </row>
    <row r="283" spans="1:17" s="2" customFormat="1" x14ac:dyDescent="0.25">
      <c r="A283" s="23" t="e">
        <f t="shared" si="50"/>
        <v>#VALUE!</v>
      </c>
      <c r="B283" s="2" t="e">
        <f t="shared" si="51"/>
        <v>#VALUE!</v>
      </c>
      <c r="C283" s="28"/>
      <c r="D283" s="39" t="str">
        <f t="shared" si="47"/>
        <v/>
      </c>
      <c r="E283" s="14" t="str">
        <f t="shared" si="48"/>
        <v/>
      </c>
      <c r="F283" s="14" t="str">
        <f t="shared" si="45"/>
        <v/>
      </c>
      <c r="G283" s="14" t="str">
        <f>+IF(E283="","",IF(COUNT($F$8:F283)=IF($G$3="",$N$3,$G$3),F283-E283,IF(E283&lt;F283,F283-E283,ROUND(+E283*IF(($F$3)&gt;=0.01,$F$3,$M$3)/12,))))</f>
        <v/>
      </c>
      <c r="H283" s="14" t="str">
        <f t="shared" si="46"/>
        <v/>
      </c>
      <c r="J283" s="14" t="str">
        <f t="shared" si="49"/>
        <v/>
      </c>
      <c r="O283" s="42"/>
      <c r="P283" s="57"/>
      <c r="Q283" s="30"/>
    </row>
    <row r="284" spans="1:17" s="2" customFormat="1" x14ac:dyDescent="0.25">
      <c r="A284" s="23" t="e">
        <f t="shared" si="50"/>
        <v>#VALUE!</v>
      </c>
      <c r="B284" s="2" t="e">
        <f t="shared" si="51"/>
        <v>#VALUE!</v>
      </c>
      <c r="C284" s="28"/>
      <c r="D284" s="39" t="str">
        <f t="shared" si="47"/>
        <v/>
      </c>
      <c r="E284" s="14" t="str">
        <f t="shared" si="48"/>
        <v/>
      </c>
      <c r="F284" s="14" t="str">
        <f t="shared" si="45"/>
        <v/>
      </c>
      <c r="G284" s="14" t="str">
        <f>+IF(E284="","",IF(COUNT($F$8:F284)=IF($G$3="",$N$3,$G$3),F284-E284,IF(E284&lt;F284,F284-E284,ROUND(+E284*IF(($F$3)&gt;=0.01,$F$3,$M$3)/12,))))</f>
        <v/>
      </c>
      <c r="H284" s="14" t="str">
        <f t="shared" si="46"/>
        <v/>
      </c>
      <c r="J284" s="14" t="str">
        <f t="shared" si="49"/>
        <v/>
      </c>
      <c r="O284" s="42"/>
      <c r="P284" s="57"/>
      <c r="Q284" s="30"/>
    </row>
    <row r="285" spans="1:17" s="2" customFormat="1" x14ac:dyDescent="0.25">
      <c r="A285" s="23" t="e">
        <f t="shared" si="50"/>
        <v>#VALUE!</v>
      </c>
      <c r="B285" s="2" t="e">
        <f t="shared" si="51"/>
        <v>#VALUE!</v>
      </c>
      <c r="C285" s="28"/>
      <c r="D285" s="39" t="str">
        <f t="shared" si="47"/>
        <v/>
      </c>
      <c r="E285" s="14" t="str">
        <f t="shared" si="48"/>
        <v/>
      </c>
      <c r="F285" s="14" t="str">
        <f t="shared" si="45"/>
        <v/>
      </c>
      <c r="G285" s="14" t="str">
        <f>+IF(E285="","",IF(COUNT($F$8:F285)=IF($G$3="",$N$3,$G$3),F285-E285,IF(E285&lt;F285,F285-E285,ROUND(+E285*IF(($F$3)&gt;=0.01,$F$3,$M$3)/12,))))</f>
        <v/>
      </c>
      <c r="H285" s="14" t="str">
        <f t="shared" si="46"/>
        <v/>
      </c>
      <c r="J285" s="14" t="str">
        <f t="shared" si="49"/>
        <v/>
      </c>
      <c r="O285" s="42"/>
      <c r="P285" s="57"/>
      <c r="Q285" s="30"/>
    </row>
    <row r="286" spans="1:17" s="2" customFormat="1" x14ac:dyDescent="0.25">
      <c r="A286" s="23" t="e">
        <f t="shared" si="50"/>
        <v>#VALUE!</v>
      </c>
      <c r="B286" s="2" t="e">
        <f t="shared" si="51"/>
        <v>#VALUE!</v>
      </c>
      <c r="C286" s="28"/>
      <c r="D286" s="39" t="str">
        <f t="shared" si="47"/>
        <v/>
      </c>
      <c r="E286" s="14" t="str">
        <f t="shared" si="48"/>
        <v/>
      </c>
      <c r="F286" s="14" t="str">
        <f t="shared" si="45"/>
        <v/>
      </c>
      <c r="G286" s="14" t="str">
        <f>+IF(E286="","",IF(COUNT($F$8:F286)=IF($G$3="",$N$3,$G$3),F286-E286,IF(E286&lt;F286,F286-E286,ROUND(+E286*IF(($F$3)&gt;=0.01,$F$3,$M$3)/12,))))</f>
        <v/>
      </c>
      <c r="H286" s="14" t="str">
        <f t="shared" si="46"/>
        <v/>
      </c>
      <c r="J286" s="14" t="str">
        <f t="shared" si="49"/>
        <v/>
      </c>
      <c r="O286" s="42"/>
      <c r="P286" s="57"/>
      <c r="Q286" s="30"/>
    </row>
    <row r="287" spans="1:17" s="2" customFormat="1" x14ac:dyDescent="0.25">
      <c r="A287" s="23" t="e">
        <f t="shared" si="50"/>
        <v>#VALUE!</v>
      </c>
      <c r="B287" s="2" t="e">
        <f t="shared" si="51"/>
        <v>#VALUE!</v>
      </c>
      <c r="C287" s="28"/>
      <c r="D287" s="39" t="str">
        <f t="shared" si="47"/>
        <v/>
      </c>
      <c r="E287" s="14" t="str">
        <f t="shared" si="48"/>
        <v/>
      </c>
      <c r="F287" s="14" t="str">
        <f t="shared" si="45"/>
        <v/>
      </c>
      <c r="G287" s="14" t="str">
        <f>+IF(E287="","",IF(COUNT($F$8:F287)=IF($G$3="",$N$3,$G$3),F287-E287,IF(E287&lt;F287,F287-E287,ROUND(+E287*IF(($F$3)&gt;=0.01,$F$3,$M$3)/12,))))</f>
        <v/>
      </c>
      <c r="H287" s="14" t="str">
        <f t="shared" si="46"/>
        <v/>
      </c>
      <c r="J287" s="14" t="str">
        <f t="shared" si="49"/>
        <v/>
      </c>
      <c r="O287" s="42"/>
      <c r="P287" s="57"/>
      <c r="Q287" s="30"/>
    </row>
    <row r="288" spans="1:17" s="2" customFormat="1" x14ac:dyDescent="0.25">
      <c r="A288" s="23" t="e">
        <f t="shared" si="50"/>
        <v>#VALUE!</v>
      </c>
      <c r="B288" s="2" t="e">
        <f t="shared" si="51"/>
        <v>#VALUE!</v>
      </c>
      <c r="C288" s="28"/>
      <c r="D288" s="39" t="str">
        <f t="shared" si="47"/>
        <v/>
      </c>
      <c r="E288" s="14" t="str">
        <f t="shared" si="48"/>
        <v/>
      </c>
      <c r="F288" s="14" t="str">
        <f t="shared" si="45"/>
        <v/>
      </c>
      <c r="G288" s="14" t="str">
        <f>+IF(E288="","",IF(COUNT($F$8:F288)=IF($G$3="",$N$3,$G$3),F288-E288,IF(E288&lt;F288,F288-E288,ROUND(+E288*IF(($F$3)&gt;=0.01,$F$3,$M$3)/12,))))</f>
        <v/>
      </c>
      <c r="H288" s="14" t="str">
        <f t="shared" si="46"/>
        <v/>
      </c>
      <c r="J288" s="14" t="str">
        <f t="shared" si="49"/>
        <v/>
      </c>
      <c r="O288" s="42"/>
      <c r="P288" s="57"/>
      <c r="Q288" s="30"/>
    </row>
    <row r="289" spans="1:17" s="2" customFormat="1" x14ac:dyDescent="0.25">
      <c r="A289" s="23" t="e">
        <f t="shared" si="50"/>
        <v>#VALUE!</v>
      </c>
      <c r="B289" s="2" t="e">
        <f t="shared" si="51"/>
        <v>#VALUE!</v>
      </c>
      <c r="C289" s="28"/>
      <c r="D289" s="39" t="str">
        <f t="shared" si="47"/>
        <v/>
      </c>
      <c r="E289" s="14" t="str">
        <f t="shared" si="48"/>
        <v/>
      </c>
      <c r="F289" s="14" t="str">
        <f t="shared" si="45"/>
        <v/>
      </c>
      <c r="G289" s="14" t="str">
        <f>+IF(E289="","",IF(COUNT($F$8:F289)=IF($G$3="",$N$3,$G$3),F289-E289,IF(E289&lt;F289,F289-E289,ROUND(+E289*IF(($F$3)&gt;=0.01,$F$3,$M$3)/12,))))</f>
        <v/>
      </c>
      <c r="H289" s="14" t="str">
        <f t="shared" si="46"/>
        <v/>
      </c>
      <c r="J289" s="14" t="str">
        <f t="shared" si="49"/>
        <v/>
      </c>
      <c r="O289" s="42"/>
      <c r="P289" s="57"/>
      <c r="Q289" s="30"/>
    </row>
    <row r="290" spans="1:17" s="2" customFormat="1" x14ac:dyDescent="0.25">
      <c r="A290" s="23" t="e">
        <f t="shared" si="50"/>
        <v>#VALUE!</v>
      </c>
      <c r="B290" s="2" t="e">
        <f t="shared" si="51"/>
        <v>#VALUE!</v>
      </c>
      <c r="C290" s="28"/>
      <c r="D290" s="39" t="str">
        <f t="shared" si="47"/>
        <v/>
      </c>
      <c r="E290" s="14" t="str">
        <f t="shared" si="48"/>
        <v/>
      </c>
      <c r="F290" s="14" t="str">
        <f t="shared" si="45"/>
        <v/>
      </c>
      <c r="G290" s="14" t="str">
        <f>+IF(E290="","",IF(COUNT($F$8:F290)=IF($G$3="",$N$3,$G$3),F290-E290,IF(E290&lt;F290,F290-E290,ROUND(+E290*IF(($F$3)&gt;=0.01,$F$3,$M$3)/12,))))</f>
        <v/>
      </c>
      <c r="H290" s="14" t="str">
        <f t="shared" si="46"/>
        <v/>
      </c>
      <c r="J290" s="14" t="str">
        <f t="shared" si="49"/>
        <v/>
      </c>
      <c r="O290" s="42"/>
      <c r="P290" s="57"/>
      <c r="Q290" s="30"/>
    </row>
    <row r="291" spans="1:17" s="2" customFormat="1" x14ac:dyDescent="0.25">
      <c r="A291" s="23" t="e">
        <f t="shared" si="50"/>
        <v>#VALUE!</v>
      </c>
      <c r="B291" s="2" t="e">
        <f t="shared" si="51"/>
        <v>#VALUE!</v>
      </c>
      <c r="C291" s="28"/>
      <c r="D291" s="39" t="str">
        <f t="shared" si="47"/>
        <v/>
      </c>
      <c r="E291" s="14" t="str">
        <f t="shared" si="48"/>
        <v/>
      </c>
      <c r="F291" s="14" t="str">
        <f t="shared" si="45"/>
        <v/>
      </c>
      <c r="G291" s="14" t="str">
        <f>+IF(E291="","",IF(COUNT($F$8:F291)=IF($G$3="",$N$3,$G$3),F291-E291,IF(E291&lt;F291,F291-E291,ROUND(+E291*IF(($F$3)&gt;=0.01,$F$3,$M$3)/12,))))</f>
        <v/>
      </c>
      <c r="H291" s="14" t="str">
        <f t="shared" si="46"/>
        <v/>
      </c>
      <c r="J291" s="14" t="str">
        <f t="shared" si="49"/>
        <v/>
      </c>
      <c r="O291" s="42"/>
      <c r="P291" s="57"/>
      <c r="Q291" s="30"/>
    </row>
    <row r="292" spans="1:17" s="2" customFormat="1" x14ac:dyDescent="0.25">
      <c r="A292" s="23" t="e">
        <f t="shared" si="50"/>
        <v>#VALUE!</v>
      </c>
      <c r="B292" s="2" t="e">
        <f t="shared" si="51"/>
        <v>#VALUE!</v>
      </c>
      <c r="C292" s="28"/>
      <c r="D292" s="39" t="str">
        <f t="shared" si="47"/>
        <v/>
      </c>
      <c r="E292" s="14" t="str">
        <f t="shared" si="48"/>
        <v/>
      </c>
      <c r="F292" s="14" t="str">
        <f t="shared" si="45"/>
        <v/>
      </c>
      <c r="G292" s="14" t="str">
        <f>+IF(E292="","",IF(COUNT($F$8:F292)=IF($G$3="",$N$3,$G$3),F292-E292,IF(E292&lt;F292,F292-E292,ROUND(+E292*IF(($F$3)&gt;=0.01,$F$3,$M$3)/12,))))</f>
        <v/>
      </c>
      <c r="H292" s="14" t="str">
        <f t="shared" si="46"/>
        <v/>
      </c>
      <c r="J292" s="14" t="str">
        <f t="shared" si="49"/>
        <v/>
      </c>
      <c r="O292" s="42"/>
      <c r="P292" s="57"/>
      <c r="Q292" s="30"/>
    </row>
    <row r="293" spans="1:17" s="2" customFormat="1" x14ac:dyDescent="0.25">
      <c r="A293" s="23" t="e">
        <f t="shared" si="50"/>
        <v>#VALUE!</v>
      </c>
      <c r="B293" s="2" t="e">
        <f t="shared" si="51"/>
        <v>#VALUE!</v>
      </c>
      <c r="C293" s="28"/>
      <c r="D293" s="39" t="str">
        <f t="shared" si="47"/>
        <v/>
      </c>
      <c r="E293" s="14" t="str">
        <f t="shared" si="48"/>
        <v/>
      </c>
      <c r="F293" s="14" t="str">
        <f t="shared" si="45"/>
        <v/>
      </c>
      <c r="G293" s="14" t="str">
        <f>+IF(E293="","",IF(COUNT($F$8:F293)=IF($G$3="",$N$3,$G$3),F293-E293,IF(E293&lt;F293,F293-E293,ROUND(+E293*IF(($F$3)&gt;=0.01,$F$3,$M$3)/12,))))</f>
        <v/>
      </c>
      <c r="H293" s="14" t="str">
        <f t="shared" si="46"/>
        <v/>
      </c>
      <c r="J293" s="14" t="str">
        <f t="shared" si="49"/>
        <v/>
      </c>
      <c r="O293" s="42"/>
      <c r="P293" s="57"/>
      <c r="Q293" s="30"/>
    </row>
    <row r="294" spans="1:17" s="2" customFormat="1" x14ac:dyDescent="0.25">
      <c r="A294" s="23" t="e">
        <f t="shared" si="50"/>
        <v>#VALUE!</v>
      </c>
      <c r="B294" s="2" t="e">
        <f t="shared" si="51"/>
        <v>#VALUE!</v>
      </c>
      <c r="C294" s="28"/>
      <c r="D294" s="39" t="str">
        <f t="shared" si="47"/>
        <v/>
      </c>
      <c r="E294" s="14" t="str">
        <f t="shared" si="48"/>
        <v/>
      </c>
      <c r="F294" s="14" t="str">
        <f t="shared" si="45"/>
        <v/>
      </c>
      <c r="G294" s="14" t="str">
        <f>+IF(E294="","",IF(COUNT($F$8:F294)=IF($G$3="",$N$3,$G$3),F294-E294,IF(E294&lt;F294,F294-E294,ROUND(+E294*IF(($F$3)&gt;=0.01,$F$3,$M$3)/12,))))</f>
        <v/>
      </c>
      <c r="H294" s="14" t="str">
        <f t="shared" si="46"/>
        <v/>
      </c>
      <c r="J294" s="14" t="str">
        <f t="shared" si="49"/>
        <v/>
      </c>
      <c r="O294" s="42"/>
      <c r="P294" s="57"/>
      <c r="Q294" s="30"/>
    </row>
    <row r="295" spans="1:17" s="2" customFormat="1" x14ac:dyDescent="0.25">
      <c r="A295" s="23" t="e">
        <f t="shared" si="50"/>
        <v>#VALUE!</v>
      </c>
      <c r="B295" s="2" t="e">
        <f t="shared" si="51"/>
        <v>#VALUE!</v>
      </c>
      <c r="C295" s="28"/>
      <c r="D295" s="39" t="str">
        <f t="shared" si="47"/>
        <v/>
      </c>
      <c r="E295" s="14" t="str">
        <f t="shared" si="48"/>
        <v/>
      </c>
      <c r="F295" s="14" t="str">
        <f t="shared" si="45"/>
        <v/>
      </c>
      <c r="G295" s="14" t="str">
        <f>+IF(E295="","",IF(COUNT($F$8:F295)=IF($G$3="",$N$3,$G$3),F295-E295,IF(E295&lt;F295,F295-E295,ROUND(+E295*IF(($F$3)&gt;=0.01,$F$3,$M$3)/12,))))</f>
        <v/>
      </c>
      <c r="H295" s="14" t="str">
        <f t="shared" si="46"/>
        <v/>
      </c>
      <c r="J295" s="14" t="str">
        <f t="shared" si="49"/>
        <v/>
      </c>
      <c r="O295" s="42"/>
      <c r="P295" s="57"/>
      <c r="Q295" s="30"/>
    </row>
    <row r="296" spans="1:17" s="2" customFormat="1" x14ac:dyDescent="0.25">
      <c r="A296" s="23" t="e">
        <f t="shared" si="50"/>
        <v>#VALUE!</v>
      </c>
      <c r="B296" s="2" t="e">
        <f t="shared" si="51"/>
        <v>#VALUE!</v>
      </c>
      <c r="C296" s="28"/>
      <c r="D296" s="39" t="str">
        <f t="shared" si="47"/>
        <v/>
      </c>
      <c r="E296" s="14" t="str">
        <f t="shared" si="48"/>
        <v/>
      </c>
      <c r="F296" s="14" t="str">
        <f t="shared" si="45"/>
        <v/>
      </c>
      <c r="G296" s="14" t="str">
        <f>+IF(E296="","",IF(COUNT($F$8:F296)=IF($G$3="",$N$3,$G$3),F296-E296,IF(E296&lt;F296,F296-E296,ROUND(+E296*IF(($F$3)&gt;=0.01,$F$3,$M$3)/12,))))</f>
        <v/>
      </c>
      <c r="H296" s="14" t="str">
        <f t="shared" si="46"/>
        <v/>
      </c>
      <c r="J296" s="14" t="str">
        <f t="shared" si="49"/>
        <v/>
      </c>
      <c r="O296" s="42"/>
      <c r="P296" s="57"/>
      <c r="Q296" s="30"/>
    </row>
    <row r="297" spans="1:17" s="2" customFormat="1" x14ac:dyDescent="0.25">
      <c r="A297" s="23" t="e">
        <f t="shared" si="50"/>
        <v>#VALUE!</v>
      </c>
      <c r="B297" s="2" t="e">
        <f t="shared" si="51"/>
        <v>#VALUE!</v>
      </c>
      <c r="C297" s="28"/>
      <c r="D297" s="39" t="str">
        <f t="shared" si="47"/>
        <v/>
      </c>
      <c r="E297" s="14" t="str">
        <f t="shared" si="48"/>
        <v/>
      </c>
      <c r="F297" s="14" t="str">
        <f t="shared" si="45"/>
        <v/>
      </c>
      <c r="G297" s="14" t="str">
        <f>+IF(E297="","",IF(COUNT($F$8:F297)=IF($G$3="",$N$3,$G$3),F297-E297,IF(E297&lt;F297,F297-E297,ROUND(+E297*IF(($F$3)&gt;=0.01,$F$3,$M$3)/12,))))</f>
        <v/>
      </c>
      <c r="H297" s="14" t="str">
        <f t="shared" si="46"/>
        <v/>
      </c>
      <c r="J297" s="14" t="str">
        <f t="shared" si="49"/>
        <v/>
      </c>
      <c r="O297" s="42"/>
      <c r="P297" s="57"/>
      <c r="Q297" s="30"/>
    </row>
    <row r="298" spans="1:17" s="2" customFormat="1" x14ac:dyDescent="0.25">
      <c r="A298" s="23" t="e">
        <f t="shared" si="50"/>
        <v>#VALUE!</v>
      </c>
      <c r="B298" s="2" t="e">
        <f t="shared" si="51"/>
        <v>#VALUE!</v>
      </c>
      <c r="C298" s="28"/>
      <c r="D298" s="39" t="str">
        <f t="shared" si="47"/>
        <v/>
      </c>
      <c r="E298" s="14" t="str">
        <f t="shared" si="48"/>
        <v/>
      </c>
      <c r="F298" s="14" t="str">
        <f t="shared" si="45"/>
        <v/>
      </c>
      <c r="G298" s="14" t="str">
        <f>+IF(E298="","",IF(COUNT($F$8:F298)=IF($G$3="",$N$3,$G$3),F298-E298,IF(E298&lt;F298,F298-E298,ROUND(+E298*IF(($F$3)&gt;=0.01,$F$3,$M$3)/12,))))</f>
        <v/>
      </c>
      <c r="H298" s="14" t="str">
        <f t="shared" si="46"/>
        <v/>
      </c>
      <c r="J298" s="14" t="str">
        <f t="shared" si="49"/>
        <v/>
      </c>
      <c r="O298" s="42"/>
      <c r="P298" s="57"/>
      <c r="Q298" s="30"/>
    </row>
    <row r="299" spans="1:17" s="2" customFormat="1" x14ac:dyDescent="0.25">
      <c r="A299" s="23" t="e">
        <f t="shared" si="50"/>
        <v>#VALUE!</v>
      </c>
      <c r="B299" s="2" t="e">
        <f t="shared" si="51"/>
        <v>#VALUE!</v>
      </c>
      <c r="C299" s="28"/>
      <c r="D299" s="39" t="str">
        <f t="shared" si="47"/>
        <v/>
      </c>
      <c r="E299" s="14" t="str">
        <f t="shared" si="48"/>
        <v/>
      </c>
      <c r="F299" s="14" t="str">
        <f t="shared" si="45"/>
        <v/>
      </c>
      <c r="G299" s="14" t="str">
        <f>+IF(E299="","",IF(COUNT($F$8:F299)=IF($G$3="",$N$3,$G$3),F299-E299,IF(E299&lt;F299,F299-E299,ROUND(+E299*IF(($F$3)&gt;=0.01,$F$3,$M$3)/12,))))</f>
        <v/>
      </c>
      <c r="H299" s="14" t="str">
        <f t="shared" si="46"/>
        <v/>
      </c>
      <c r="J299" s="14" t="str">
        <f t="shared" si="49"/>
        <v/>
      </c>
      <c r="O299" s="42"/>
      <c r="P299" s="57"/>
      <c r="Q299" s="30"/>
    </row>
    <row r="300" spans="1:17" s="2" customFormat="1" x14ac:dyDescent="0.25">
      <c r="A300" s="23" t="e">
        <f t="shared" si="50"/>
        <v>#VALUE!</v>
      </c>
      <c r="B300" s="2" t="e">
        <f t="shared" si="51"/>
        <v>#VALUE!</v>
      </c>
      <c r="C300" s="28"/>
      <c r="D300" s="39" t="str">
        <f t="shared" si="47"/>
        <v/>
      </c>
      <c r="E300" s="14" t="str">
        <f t="shared" si="48"/>
        <v/>
      </c>
      <c r="F300" s="14" t="str">
        <f t="shared" si="45"/>
        <v/>
      </c>
      <c r="G300" s="14" t="str">
        <f>+IF(E300="","",IF(COUNT($F$8:F300)=IF($G$3="",$N$3,$G$3),F300-E300,IF(E300&lt;F300,F300-E300,ROUND(+E300*IF(($F$3)&gt;=0.01,$F$3,$M$3)/12,))))</f>
        <v/>
      </c>
      <c r="H300" s="14" t="str">
        <f t="shared" si="46"/>
        <v/>
      </c>
      <c r="J300" s="14" t="str">
        <f t="shared" si="49"/>
        <v/>
      </c>
      <c r="O300" s="42"/>
      <c r="P300" s="57"/>
      <c r="Q300" s="30"/>
    </row>
    <row r="301" spans="1:17" s="2" customFormat="1" x14ac:dyDescent="0.25">
      <c r="A301" s="23" t="e">
        <f t="shared" si="50"/>
        <v>#VALUE!</v>
      </c>
      <c r="B301" s="2" t="e">
        <f t="shared" si="51"/>
        <v>#VALUE!</v>
      </c>
      <c r="C301" s="28"/>
      <c r="D301" s="39" t="str">
        <f t="shared" si="47"/>
        <v/>
      </c>
      <c r="E301" s="14" t="str">
        <f t="shared" si="48"/>
        <v/>
      </c>
      <c r="F301" s="14" t="str">
        <f t="shared" si="45"/>
        <v/>
      </c>
      <c r="G301" s="14" t="str">
        <f>+IF(E301="","",IF(COUNT($F$8:F301)=IF($G$3="",$N$3,$G$3),F301-E301,IF(E301&lt;F301,F301-E301,ROUND(+E301*IF(($F$3)&gt;=0.01,$F$3,$M$3)/12,))))</f>
        <v/>
      </c>
      <c r="H301" s="14" t="str">
        <f t="shared" si="46"/>
        <v/>
      </c>
      <c r="J301" s="14" t="str">
        <f t="shared" si="49"/>
        <v/>
      </c>
      <c r="O301" s="42"/>
      <c r="P301" s="57"/>
      <c r="Q301" s="30"/>
    </row>
    <row r="302" spans="1:17" s="2" customFormat="1" x14ac:dyDescent="0.25">
      <c r="A302" s="23" t="e">
        <f t="shared" si="50"/>
        <v>#VALUE!</v>
      </c>
      <c r="B302" s="2" t="e">
        <f t="shared" si="51"/>
        <v>#VALUE!</v>
      </c>
      <c r="C302" s="28"/>
      <c r="D302" s="39" t="str">
        <f t="shared" si="47"/>
        <v/>
      </c>
      <c r="E302" s="14" t="str">
        <f t="shared" si="48"/>
        <v/>
      </c>
      <c r="F302" s="14" t="str">
        <f t="shared" si="45"/>
        <v/>
      </c>
      <c r="G302" s="14" t="str">
        <f>+IF(E302="","",IF(COUNT($F$8:F302)=IF($G$3="",$N$3,$G$3),F302-E302,IF(E302&lt;F302,F302-E302,ROUND(+E302*IF(($F$3)&gt;=0.01,$F$3,$M$3)/12,))))</f>
        <v/>
      </c>
      <c r="H302" s="14" t="str">
        <f t="shared" si="46"/>
        <v/>
      </c>
      <c r="J302" s="14" t="str">
        <f t="shared" si="49"/>
        <v/>
      </c>
      <c r="O302" s="42"/>
      <c r="P302" s="57"/>
      <c r="Q302" s="30"/>
    </row>
    <row r="303" spans="1:17" s="2" customFormat="1" x14ac:dyDescent="0.25">
      <c r="A303" s="23" t="e">
        <f t="shared" si="50"/>
        <v>#VALUE!</v>
      </c>
      <c r="B303" s="2" t="e">
        <f t="shared" si="51"/>
        <v>#VALUE!</v>
      </c>
      <c r="C303" s="28"/>
      <c r="D303" s="39" t="str">
        <f t="shared" si="47"/>
        <v/>
      </c>
      <c r="E303" s="14" t="str">
        <f t="shared" si="48"/>
        <v/>
      </c>
      <c r="F303" s="14" t="str">
        <f t="shared" si="45"/>
        <v/>
      </c>
      <c r="G303" s="14" t="str">
        <f>+IF(E303="","",IF(COUNT($F$8:F303)=IF($G$3="",$N$3,$G$3),F303-E303,IF(E303&lt;F303,F303-E303,ROUND(+E303*IF(($F$3)&gt;=0.01,$F$3,$M$3)/12,))))</f>
        <v/>
      </c>
      <c r="H303" s="14" t="str">
        <f t="shared" si="46"/>
        <v/>
      </c>
      <c r="J303" s="14" t="str">
        <f t="shared" si="49"/>
        <v/>
      </c>
      <c r="O303" s="42"/>
      <c r="P303" s="57"/>
      <c r="Q303" s="30"/>
    </row>
    <row r="304" spans="1:17" s="2" customFormat="1" x14ac:dyDescent="0.25">
      <c r="A304" s="23" t="e">
        <f t="shared" si="50"/>
        <v>#VALUE!</v>
      </c>
      <c r="B304" s="2" t="e">
        <f t="shared" si="51"/>
        <v>#VALUE!</v>
      </c>
      <c r="C304" s="28"/>
      <c r="D304" s="39" t="str">
        <f t="shared" si="47"/>
        <v/>
      </c>
      <c r="E304" s="14" t="str">
        <f t="shared" si="48"/>
        <v/>
      </c>
      <c r="F304" s="14" t="str">
        <f t="shared" si="45"/>
        <v/>
      </c>
      <c r="G304" s="14" t="str">
        <f>+IF(E304="","",IF(COUNT($F$8:F304)=IF($G$3="",$N$3,$G$3),F304-E304,IF(E304&lt;F304,F304-E304,ROUND(+E304*IF(($F$3)&gt;=0.01,$F$3,$M$3)/12,))))</f>
        <v/>
      </c>
      <c r="H304" s="14" t="str">
        <f t="shared" si="46"/>
        <v/>
      </c>
      <c r="J304" s="14" t="str">
        <f t="shared" si="49"/>
        <v/>
      </c>
      <c r="O304" s="42"/>
      <c r="P304" s="57"/>
      <c r="Q304" s="30"/>
    </row>
    <row r="305" spans="1:17" s="2" customFormat="1" x14ac:dyDescent="0.25">
      <c r="A305" s="23" t="e">
        <f t="shared" si="50"/>
        <v>#VALUE!</v>
      </c>
      <c r="B305" s="2" t="e">
        <f t="shared" si="51"/>
        <v>#VALUE!</v>
      </c>
      <c r="C305" s="28"/>
      <c r="D305" s="39" t="str">
        <f t="shared" si="47"/>
        <v/>
      </c>
      <c r="E305" s="14" t="str">
        <f t="shared" si="48"/>
        <v/>
      </c>
      <c r="F305" s="14" t="str">
        <f t="shared" si="45"/>
        <v/>
      </c>
      <c r="G305" s="14" t="str">
        <f>+IF(E305="","",IF(COUNT($F$8:F305)=IF($G$3="",$N$3,$G$3),F305-E305,IF(E305&lt;F305,F305-E305,ROUND(+E305*IF(($F$3)&gt;=0.01,$F$3,$M$3)/12,))))</f>
        <v/>
      </c>
      <c r="H305" s="14" t="str">
        <f t="shared" si="46"/>
        <v/>
      </c>
      <c r="J305" s="14" t="str">
        <f t="shared" si="49"/>
        <v/>
      </c>
      <c r="O305" s="42"/>
      <c r="P305" s="57"/>
      <c r="Q305" s="30"/>
    </row>
    <row r="306" spans="1:17" s="2" customFormat="1" x14ac:dyDescent="0.25">
      <c r="A306" s="23" t="e">
        <f t="shared" si="50"/>
        <v>#VALUE!</v>
      </c>
      <c r="B306" s="2" t="e">
        <f t="shared" si="51"/>
        <v>#VALUE!</v>
      </c>
      <c r="C306" s="28"/>
      <c r="D306" s="39" t="str">
        <f t="shared" si="47"/>
        <v/>
      </c>
      <c r="E306" s="14" t="str">
        <f t="shared" si="48"/>
        <v/>
      </c>
      <c r="F306" s="14" t="str">
        <f t="shared" si="45"/>
        <v/>
      </c>
      <c r="G306" s="14" t="str">
        <f>+IF(E306="","",IF(COUNT($F$8:F306)=IF($G$3="",$N$3,$G$3),F306-E306,IF(E306&lt;F306,F306-E306,ROUND(+E306*IF(($F$3)&gt;=0.01,$F$3,$M$3)/12,))))</f>
        <v/>
      </c>
      <c r="H306" s="14" t="str">
        <f t="shared" si="46"/>
        <v/>
      </c>
      <c r="J306" s="14" t="str">
        <f t="shared" si="49"/>
        <v/>
      </c>
      <c r="O306" s="42"/>
      <c r="P306" s="57"/>
      <c r="Q306" s="30"/>
    </row>
    <row r="307" spans="1:17" s="2" customFormat="1" x14ac:dyDescent="0.25">
      <c r="A307" s="23" t="e">
        <f t="shared" si="50"/>
        <v>#VALUE!</v>
      </c>
      <c r="B307" s="2" t="e">
        <f t="shared" si="51"/>
        <v>#VALUE!</v>
      </c>
      <c r="C307" s="28"/>
      <c r="D307" s="39" t="str">
        <f t="shared" si="47"/>
        <v/>
      </c>
      <c r="E307" s="14" t="str">
        <f t="shared" si="48"/>
        <v/>
      </c>
      <c r="F307" s="14" t="str">
        <f t="shared" si="45"/>
        <v/>
      </c>
      <c r="G307" s="14" t="str">
        <f>+IF(E307="","",IF(COUNT($F$8:F307)=IF($G$3="",$N$3,$G$3),F307-E307,IF(E307&lt;F307,F307-E307,ROUND(+E307*IF(($F$3)&gt;=0.01,$F$3,$M$3)/12,))))</f>
        <v/>
      </c>
      <c r="H307" s="14" t="str">
        <f t="shared" si="46"/>
        <v/>
      </c>
      <c r="J307" s="14" t="str">
        <f t="shared" si="49"/>
        <v/>
      </c>
      <c r="O307" s="42"/>
      <c r="P307" s="57"/>
      <c r="Q307" s="30"/>
    </row>
    <row r="308" spans="1:17" s="2" customFormat="1" x14ac:dyDescent="0.25">
      <c r="A308" s="23" t="e">
        <f t="shared" si="50"/>
        <v>#VALUE!</v>
      </c>
      <c r="B308" s="2" t="e">
        <f t="shared" si="51"/>
        <v>#VALUE!</v>
      </c>
      <c r="C308" s="28"/>
      <c r="D308" s="39" t="str">
        <f t="shared" si="47"/>
        <v/>
      </c>
      <c r="E308" s="14" t="str">
        <f t="shared" si="48"/>
        <v/>
      </c>
      <c r="F308" s="14" t="str">
        <f t="shared" si="45"/>
        <v/>
      </c>
      <c r="G308" s="14" t="str">
        <f>+IF(E308="","",IF(COUNT($F$8:F308)=IF($G$3="",$N$3,$G$3),F308-E308,IF(E308&lt;F308,F308-E308,ROUND(+E308*IF(($F$3)&gt;=0.01,$F$3,$M$3)/12,))))</f>
        <v/>
      </c>
      <c r="H308" s="14" t="str">
        <f t="shared" si="46"/>
        <v/>
      </c>
      <c r="J308" s="14" t="str">
        <f t="shared" si="49"/>
        <v/>
      </c>
      <c r="O308" s="42"/>
      <c r="P308" s="57"/>
      <c r="Q308" s="30"/>
    </row>
    <row r="309" spans="1:17" s="2" customFormat="1" x14ac:dyDescent="0.25">
      <c r="A309" s="23" t="e">
        <f t="shared" si="50"/>
        <v>#VALUE!</v>
      </c>
      <c r="B309" s="2" t="e">
        <f t="shared" si="51"/>
        <v>#VALUE!</v>
      </c>
      <c r="C309" s="28"/>
      <c r="D309" s="39" t="str">
        <f t="shared" si="47"/>
        <v/>
      </c>
      <c r="E309" s="14" t="str">
        <f t="shared" si="48"/>
        <v/>
      </c>
      <c r="F309" s="14" t="str">
        <f t="shared" si="45"/>
        <v/>
      </c>
      <c r="G309" s="14" t="str">
        <f>+IF(E309="","",IF(COUNT($F$8:F309)=IF($G$3="",$N$3,$G$3),F309-E309,IF(E309&lt;F309,F309-E309,ROUND(+E309*IF(($F$3)&gt;=0.01,$F$3,$M$3)/12,))))</f>
        <v/>
      </c>
      <c r="H309" s="14" t="str">
        <f t="shared" si="46"/>
        <v/>
      </c>
      <c r="J309" s="14" t="str">
        <f t="shared" si="49"/>
        <v/>
      </c>
      <c r="O309" s="42"/>
      <c r="P309" s="57"/>
      <c r="Q309" s="30"/>
    </row>
    <row r="310" spans="1:17" s="2" customFormat="1" x14ac:dyDescent="0.25">
      <c r="A310" s="23" t="e">
        <f t="shared" si="50"/>
        <v>#VALUE!</v>
      </c>
      <c r="B310" s="2" t="e">
        <f t="shared" si="51"/>
        <v>#VALUE!</v>
      </c>
      <c r="C310" s="28"/>
      <c r="D310" s="39" t="str">
        <f t="shared" si="47"/>
        <v/>
      </c>
      <c r="E310" s="14" t="str">
        <f t="shared" si="48"/>
        <v/>
      </c>
      <c r="F310" s="14" t="str">
        <f t="shared" si="45"/>
        <v/>
      </c>
      <c r="G310" s="14" t="str">
        <f>+IF(E310="","",IF(COUNT($F$8:F310)=IF($G$3="",$N$3,$G$3),F310-E310,IF(E310&lt;F310,F310-E310,ROUND(+E310*IF(($F$3)&gt;=0.01,$F$3,$M$3)/12,))))</f>
        <v/>
      </c>
      <c r="H310" s="14" t="str">
        <f t="shared" si="46"/>
        <v/>
      </c>
      <c r="J310" s="14" t="str">
        <f t="shared" si="49"/>
        <v/>
      </c>
      <c r="O310" s="42"/>
      <c r="P310" s="57"/>
      <c r="Q310" s="30"/>
    </row>
    <row r="311" spans="1:17" s="2" customFormat="1" x14ac:dyDescent="0.25">
      <c r="A311" s="23" t="e">
        <f t="shared" si="50"/>
        <v>#VALUE!</v>
      </c>
      <c r="B311" s="2" t="e">
        <f t="shared" si="51"/>
        <v>#VALUE!</v>
      </c>
      <c r="C311" s="28"/>
      <c r="D311" s="39" t="str">
        <f t="shared" si="47"/>
        <v/>
      </c>
      <c r="E311" s="14" t="str">
        <f t="shared" si="48"/>
        <v/>
      </c>
      <c r="F311" s="14" t="str">
        <f t="shared" si="45"/>
        <v/>
      </c>
      <c r="G311" s="14" t="str">
        <f>+IF(E311="","",IF(COUNT($F$8:F311)=IF($G$3="",$N$3,$G$3),F311-E311,IF(E311&lt;F311,F311-E311,ROUND(+E311*IF(($F$3)&gt;=0.01,$F$3,$M$3)/12,))))</f>
        <v/>
      </c>
      <c r="H311" s="14" t="str">
        <f t="shared" si="46"/>
        <v/>
      </c>
      <c r="J311" s="14" t="str">
        <f t="shared" si="49"/>
        <v/>
      </c>
      <c r="O311" s="42"/>
      <c r="P311" s="57"/>
      <c r="Q311" s="30"/>
    </row>
    <row r="312" spans="1:17" s="2" customFormat="1" x14ac:dyDescent="0.25">
      <c r="A312" s="23" t="e">
        <f t="shared" si="50"/>
        <v>#VALUE!</v>
      </c>
      <c r="B312" s="2" t="e">
        <f t="shared" si="51"/>
        <v>#VALUE!</v>
      </c>
      <c r="C312" s="28"/>
      <c r="D312" s="39" t="str">
        <f t="shared" si="47"/>
        <v/>
      </c>
      <c r="E312" s="14" t="str">
        <f t="shared" si="48"/>
        <v/>
      </c>
      <c r="F312" s="14" t="str">
        <f t="shared" si="45"/>
        <v/>
      </c>
      <c r="G312" s="14" t="str">
        <f>+IF(E312="","",IF(COUNT($F$8:F312)=IF($G$3="",$N$3,$G$3),F312-E312,IF(E312&lt;F312,F312-E312,ROUND(+E312*IF(($F$3)&gt;=0.01,$F$3,$M$3)/12,))))</f>
        <v/>
      </c>
      <c r="H312" s="14" t="str">
        <f t="shared" si="46"/>
        <v/>
      </c>
      <c r="J312" s="14" t="str">
        <f t="shared" si="49"/>
        <v/>
      </c>
      <c r="O312" s="42"/>
      <c r="P312" s="57"/>
      <c r="Q312" s="30"/>
    </row>
    <row r="313" spans="1:17" s="2" customFormat="1" x14ac:dyDescent="0.25">
      <c r="A313" s="23" t="e">
        <f t="shared" si="50"/>
        <v>#VALUE!</v>
      </c>
      <c r="B313" s="2" t="e">
        <f t="shared" si="51"/>
        <v>#VALUE!</v>
      </c>
      <c r="C313" s="28"/>
      <c r="D313" s="39" t="str">
        <f t="shared" si="47"/>
        <v/>
      </c>
      <c r="E313" s="14" t="str">
        <f t="shared" si="48"/>
        <v/>
      </c>
      <c r="F313" s="14" t="str">
        <f t="shared" si="45"/>
        <v/>
      </c>
      <c r="G313" s="14" t="str">
        <f>+IF(E313="","",IF(COUNT($F$8:F313)=IF($G$3="",$N$3,$G$3),F313-E313,IF(E313&lt;F313,F313-E313,ROUND(+E313*IF(($F$3)&gt;=0.01,$F$3,$M$3)/12,))))</f>
        <v/>
      </c>
      <c r="H313" s="14" t="str">
        <f t="shared" si="46"/>
        <v/>
      </c>
      <c r="J313" s="14" t="str">
        <f t="shared" si="49"/>
        <v/>
      </c>
      <c r="O313" s="42"/>
      <c r="P313" s="57"/>
      <c r="Q313" s="30"/>
    </row>
    <row r="314" spans="1:17" s="2" customFormat="1" x14ac:dyDescent="0.25">
      <c r="A314" s="23" t="e">
        <f t="shared" si="50"/>
        <v>#VALUE!</v>
      </c>
      <c r="B314" s="2" t="e">
        <f t="shared" si="51"/>
        <v>#VALUE!</v>
      </c>
      <c r="C314" s="28"/>
      <c r="D314" s="39" t="str">
        <f t="shared" si="47"/>
        <v/>
      </c>
      <c r="E314" s="14" t="str">
        <f t="shared" si="48"/>
        <v/>
      </c>
      <c r="F314" s="14" t="str">
        <f t="shared" si="45"/>
        <v/>
      </c>
      <c r="G314" s="14" t="str">
        <f>+IF(E314="","",IF(COUNT($F$8:F314)=IF($G$3="",$N$3,$G$3),F314-E314,IF(E314&lt;F314,F314-E314,ROUND(+E314*IF(($F$3)&gt;=0.01,$F$3,$M$3)/12,))))</f>
        <v/>
      </c>
      <c r="H314" s="14" t="str">
        <f t="shared" si="46"/>
        <v/>
      </c>
      <c r="J314" s="14" t="str">
        <f t="shared" si="49"/>
        <v/>
      </c>
      <c r="O314" s="42"/>
      <c r="P314" s="57"/>
      <c r="Q314" s="30"/>
    </row>
    <row r="315" spans="1:17" s="2" customFormat="1" x14ac:dyDescent="0.25">
      <c r="A315" s="23" t="e">
        <f t="shared" si="50"/>
        <v>#VALUE!</v>
      </c>
      <c r="B315" s="2" t="e">
        <f t="shared" si="51"/>
        <v>#VALUE!</v>
      </c>
      <c r="C315" s="28"/>
      <c r="D315" s="39" t="str">
        <f t="shared" si="47"/>
        <v/>
      </c>
      <c r="E315" s="14" t="str">
        <f t="shared" si="48"/>
        <v/>
      </c>
      <c r="F315" s="14" t="str">
        <f t="shared" si="45"/>
        <v/>
      </c>
      <c r="G315" s="14" t="str">
        <f>+IF(E315="","",IF(COUNT($F$8:F315)=IF($G$3="",$N$3,$G$3),F315-E315,IF(E315&lt;F315,F315-E315,ROUND(+E315*IF(($F$3)&gt;=0.01,$F$3,$M$3)/12,))))</f>
        <v/>
      </c>
      <c r="H315" s="14" t="str">
        <f t="shared" si="46"/>
        <v/>
      </c>
      <c r="J315" s="14" t="str">
        <f t="shared" si="49"/>
        <v/>
      </c>
      <c r="O315" s="42"/>
      <c r="P315" s="57"/>
      <c r="Q315" s="30"/>
    </row>
    <row r="316" spans="1:17" s="2" customFormat="1" x14ac:dyDescent="0.25">
      <c r="A316" s="23" t="e">
        <f t="shared" si="50"/>
        <v>#VALUE!</v>
      </c>
      <c r="B316" s="2" t="e">
        <f t="shared" si="51"/>
        <v>#VALUE!</v>
      </c>
      <c r="C316" s="28"/>
      <c r="D316" s="39" t="str">
        <f t="shared" si="47"/>
        <v/>
      </c>
      <c r="E316" s="14" t="str">
        <f t="shared" si="48"/>
        <v/>
      </c>
      <c r="F316" s="14" t="str">
        <f t="shared" si="45"/>
        <v/>
      </c>
      <c r="G316" s="14" t="str">
        <f>+IF(E316="","",IF(COUNT($F$8:F316)=IF($G$3="",$N$3,$G$3),F316-E316,IF(E316&lt;F316,F316-E316,ROUND(+E316*IF(($F$3)&gt;=0.01,$F$3,$M$3)/12,))))</f>
        <v/>
      </c>
      <c r="H316" s="14" t="str">
        <f t="shared" si="46"/>
        <v/>
      </c>
      <c r="J316" s="14" t="str">
        <f t="shared" si="49"/>
        <v/>
      </c>
      <c r="O316" s="42"/>
      <c r="P316" s="57"/>
      <c r="Q316" s="30"/>
    </row>
    <row r="317" spans="1:17" s="2" customFormat="1" x14ac:dyDescent="0.25">
      <c r="A317" s="23" t="e">
        <f t="shared" si="50"/>
        <v>#VALUE!</v>
      </c>
      <c r="B317" s="2" t="e">
        <f t="shared" si="51"/>
        <v>#VALUE!</v>
      </c>
      <c r="C317" s="28"/>
      <c r="D317" s="39" t="str">
        <f t="shared" si="47"/>
        <v/>
      </c>
      <c r="E317" s="14" t="str">
        <f t="shared" si="48"/>
        <v/>
      </c>
      <c r="F317" s="14" t="str">
        <f t="shared" si="45"/>
        <v/>
      </c>
      <c r="G317" s="14" t="str">
        <f>+IF(E317="","",IF(COUNT($F$8:F317)=IF($G$3="",$N$3,$G$3),F317-E317,IF(E317&lt;F317,F317-E317,ROUND(+E317*IF(($F$3)&gt;=0.01,$F$3,$M$3)/12,))))</f>
        <v/>
      </c>
      <c r="H317" s="14" t="str">
        <f t="shared" si="46"/>
        <v/>
      </c>
      <c r="J317" s="14" t="str">
        <f t="shared" si="49"/>
        <v/>
      </c>
      <c r="O317" s="42"/>
      <c r="P317" s="57"/>
      <c r="Q317" s="30"/>
    </row>
    <row r="318" spans="1:17" s="2" customFormat="1" x14ac:dyDescent="0.25">
      <c r="A318" s="23" t="e">
        <f t="shared" si="50"/>
        <v>#VALUE!</v>
      </c>
      <c r="B318" s="2" t="e">
        <f t="shared" si="51"/>
        <v>#VALUE!</v>
      </c>
      <c r="C318" s="28"/>
      <c r="D318" s="39" t="str">
        <f t="shared" si="47"/>
        <v/>
      </c>
      <c r="E318" s="14" t="str">
        <f t="shared" si="48"/>
        <v/>
      </c>
      <c r="F318" s="14" t="str">
        <f t="shared" si="45"/>
        <v/>
      </c>
      <c r="G318" s="14" t="str">
        <f>+IF(E318="","",IF(COUNT($F$8:F318)=IF($G$3="",$N$3,$G$3),F318-E318,IF(E318&lt;F318,F318-E318,ROUND(+E318*IF(($F$3)&gt;=0.01,$F$3,$M$3)/12,))))</f>
        <v/>
      </c>
      <c r="H318" s="14" t="str">
        <f t="shared" si="46"/>
        <v/>
      </c>
      <c r="J318" s="14" t="str">
        <f t="shared" si="49"/>
        <v/>
      </c>
      <c r="O318" s="42"/>
      <c r="P318" s="57"/>
      <c r="Q318" s="30"/>
    </row>
    <row r="319" spans="1:17" s="2" customFormat="1" x14ac:dyDescent="0.25">
      <c r="A319" s="23" t="e">
        <f t="shared" si="50"/>
        <v>#VALUE!</v>
      </c>
      <c r="B319" s="2" t="e">
        <f t="shared" si="51"/>
        <v>#VALUE!</v>
      </c>
      <c r="C319" s="28"/>
      <c r="D319" s="39" t="str">
        <f t="shared" si="47"/>
        <v/>
      </c>
      <c r="E319" s="14" t="str">
        <f t="shared" si="48"/>
        <v/>
      </c>
      <c r="F319" s="14" t="str">
        <f t="shared" si="45"/>
        <v/>
      </c>
      <c r="G319" s="14" t="str">
        <f>+IF(E319="","",IF(COUNT($F$8:F319)=IF($G$3="",$N$3,$G$3),F319-E319,IF(E319&lt;F319,F319-E319,ROUND(+E319*IF(($F$3)&gt;=0.01,$F$3,$M$3)/12,))))</f>
        <v/>
      </c>
      <c r="H319" s="14" t="str">
        <f t="shared" si="46"/>
        <v/>
      </c>
      <c r="J319" s="14" t="str">
        <f t="shared" si="49"/>
        <v/>
      </c>
      <c r="O319" s="42"/>
      <c r="P319" s="57"/>
      <c r="Q319" s="30"/>
    </row>
    <row r="320" spans="1:17" s="2" customFormat="1" x14ac:dyDescent="0.25">
      <c r="A320" s="23" t="e">
        <f t="shared" si="50"/>
        <v>#VALUE!</v>
      </c>
      <c r="B320" s="2" t="e">
        <f t="shared" si="51"/>
        <v>#VALUE!</v>
      </c>
      <c r="C320" s="28"/>
      <c r="D320" s="39" t="str">
        <f t="shared" si="47"/>
        <v/>
      </c>
      <c r="E320" s="14" t="str">
        <f t="shared" si="48"/>
        <v/>
      </c>
      <c r="F320" s="14" t="str">
        <f t="shared" si="45"/>
        <v/>
      </c>
      <c r="G320" s="14" t="str">
        <f>+IF(E320="","",IF(COUNT($F$8:F320)=IF($G$3="",$N$3,$G$3),F320-E320,IF(E320&lt;F320,F320-E320,ROUND(+E320*IF(($F$3)&gt;=0.01,$F$3,$M$3)/12,))))</f>
        <v/>
      </c>
      <c r="H320" s="14" t="str">
        <f t="shared" si="46"/>
        <v/>
      </c>
      <c r="J320" s="14" t="str">
        <f t="shared" si="49"/>
        <v/>
      </c>
      <c r="O320" s="42"/>
      <c r="P320" s="57"/>
      <c r="Q320" s="30"/>
    </row>
    <row r="321" spans="1:17" s="2" customFormat="1" x14ac:dyDescent="0.25">
      <c r="A321" s="23" t="e">
        <f t="shared" si="50"/>
        <v>#VALUE!</v>
      </c>
      <c r="B321" s="2" t="e">
        <f t="shared" si="51"/>
        <v>#VALUE!</v>
      </c>
      <c r="C321" s="28"/>
      <c r="D321" s="39" t="str">
        <f t="shared" si="47"/>
        <v/>
      </c>
      <c r="E321" s="14" t="str">
        <f t="shared" si="48"/>
        <v/>
      </c>
      <c r="F321" s="14" t="str">
        <f t="shared" si="45"/>
        <v/>
      </c>
      <c r="G321" s="14" t="str">
        <f>+IF(E321="","",IF(COUNT($F$8:F321)=IF($G$3="",$N$3,$G$3),F321-E321,IF(E321&lt;F321,F321-E321,ROUND(+E321*IF(($F$3)&gt;=0.01,$F$3,$M$3)/12,))))</f>
        <v/>
      </c>
      <c r="H321" s="14" t="str">
        <f t="shared" si="46"/>
        <v/>
      </c>
      <c r="J321" s="14" t="str">
        <f t="shared" si="49"/>
        <v/>
      </c>
      <c r="O321" s="42"/>
      <c r="P321" s="57"/>
      <c r="Q321" s="30"/>
    </row>
    <row r="322" spans="1:17" s="2" customFormat="1" x14ac:dyDescent="0.25">
      <c r="A322" s="23" t="e">
        <f t="shared" si="50"/>
        <v>#VALUE!</v>
      </c>
      <c r="B322" s="2" t="e">
        <f t="shared" si="51"/>
        <v>#VALUE!</v>
      </c>
      <c r="C322" s="28"/>
      <c r="D322" s="39" t="str">
        <f t="shared" si="47"/>
        <v/>
      </c>
      <c r="E322" s="14" t="str">
        <f t="shared" si="48"/>
        <v/>
      </c>
      <c r="F322" s="14" t="str">
        <f t="shared" si="45"/>
        <v/>
      </c>
      <c r="G322" s="14" t="str">
        <f>+IF(E322="","",IF(COUNT($F$8:F322)=IF($G$3="",$N$3,$G$3),F322-E322,IF(E322&lt;F322,F322-E322,ROUND(+E322*IF(($F$3)&gt;=0.01,$F$3,$M$3)/12,))))</f>
        <v/>
      </c>
      <c r="H322" s="14" t="str">
        <f t="shared" si="46"/>
        <v/>
      </c>
      <c r="J322" s="14" t="str">
        <f t="shared" si="49"/>
        <v/>
      </c>
      <c r="O322" s="42"/>
      <c r="P322" s="57"/>
      <c r="Q322" s="30"/>
    </row>
    <row r="323" spans="1:17" s="2" customFormat="1" x14ac:dyDescent="0.25">
      <c r="A323" s="23" t="e">
        <f t="shared" si="50"/>
        <v>#VALUE!</v>
      </c>
      <c r="B323" s="2" t="e">
        <f t="shared" si="51"/>
        <v>#VALUE!</v>
      </c>
      <c r="C323" s="28"/>
      <c r="D323" s="39" t="str">
        <f t="shared" si="47"/>
        <v/>
      </c>
      <c r="E323" s="14" t="str">
        <f t="shared" si="48"/>
        <v/>
      </c>
      <c r="F323" s="14" t="str">
        <f t="shared" si="45"/>
        <v/>
      </c>
      <c r="G323" s="14" t="str">
        <f>+IF(E323="","",IF(COUNT($F$8:F323)=IF($G$3="",$N$3,$G$3),F323-E323,IF(E323&lt;F323,F323-E323,ROUND(+E323*IF(($F$3)&gt;=0.01,$F$3,$M$3)/12,))))</f>
        <v/>
      </c>
      <c r="H323" s="14" t="str">
        <f t="shared" si="46"/>
        <v/>
      </c>
      <c r="J323" s="14" t="str">
        <f t="shared" si="49"/>
        <v/>
      </c>
      <c r="O323" s="42"/>
      <c r="P323" s="57"/>
      <c r="Q323" s="30"/>
    </row>
    <row r="324" spans="1:17" s="2" customFormat="1" x14ac:dyDescent="0.25">
      <c r="A324" s="23" t="e">
        <f t="shared" si="50"/>
        <v>#VALUE!</v>
      </c>
      <c r="B324" s="2" t="e">
        <f t="shared" si="51"/>
        <v>#VALUE!</v>
      </c>
      <c r="C324" s="28"/>
      <c r="D324" s="39" t="str">
        <f t="shared" si="47"/>
        <v/>
      </c>
      <c r="E324" s="14" t="str">
        <f t="shared" si="48"/>
        <v/>
      </c>
      <c r="F324" s="14" t="str">
        <f t="shared" si="45"/>
        <v/>
      </c>
      <c r="G324" s="14" t="str">
        <f>+IF(E324="","",IF(COUNT($F$8:F324)=IF($G$3="",$N$3,$G$3),F324-E324,IF(E324&lt;F324,F324-E324,ROUND(+E324*IF(($F$3)&gt;=0.01,$F$3,$M$3)/12,))))</f>
        <v/>
      </c>
      <c r="H324" s="14" t="str">
        <f t="shared" si="46"/>
        <v/>
      </c>
      <c r="J324" s="14" t="str">
        <f t="shared" si="49"/>
        <v/>
      </c>
      <c r="O324" s="42"/>
      <c r="P324" s="57"/>
      <c r="Q324" s="30"/>
    </row>
    <row r="325" spans="1:17" s="2" customFormat="1" x14ac:dyDescent="0.25">
      <c r="A325" s="23" t="e">
        <f t="shared" si="50"/>
        <v>#VALUE!</v>
      </c>
      <c r="B325" s="2" t="e">
        <f t="shared" si="51"/>
        <v>#VALUE!</v>
      </c>
      <c r="C325" s="28"/>
      <c r="D325" s="39" t="str">
        <f t="shared" si="47"/>
        <v/>
      </c>
      <c r="E325" s="14" t="str">
        <f t="shared" si="48"/>
        <v/>
      </c>
      <c r="F325" s="14" t="str">
        <f t="shared" si="45"/>
        <v/>
      </c>
      <c r="G325" s="14" t="str">
        <f>+IF(E325="","",IF(COUNT($F$8:F325)=IF($G$3="",$N$3,$G$3),F325-E325,IF(E325&lt;F325,F325-E325,ROUND(+E325*IF(($F$3)&gt;=0.01,$F$3,$M$3)/12,))))</f>
        <v/>
      </c>
      <c r="H325" s="14" t="str">
        <f t="shared" si="46"/>
        <v/>
      </c>
      <c r="J325" s="14" t="str">
        <f t="shared" si="49"/>
        <v/>
      </c>
      <c r="O325" s="42"/>
      <c r="P325" s="57"/>
      <c r="Q325" s="30"/>
    </row>
    <row r="326" spans="1:17" s="2" customFormat="1" x14ac:dyDescent="0.25">
      <c r="A326" s="23" t="e">
        <f t="shared" si="50"/>
        <v>#VALUE!</v>
      </c>
      <c r="B326" s="2" t="e">
        <f t="shared" si="51"/>
        <v>#VALUE!</v>
      </c>
      <c r="C326" s="28"/>
      <c r="D326" s="39" t="str">
        <f t="shared" si="47"/>
        <v/>
      </c>
      <c r="E326" s="14" t="str">
        <f t="shared" si="48"/>
        <v/>
      </c>
      <c r="F326" s="14" t="str">
        <f t="shared" si="45"/>
        <v/>
      </c>
      <c r="G326" s="14" t="str">
        <f>+IF(E326="","",IF(COUNT($F$8:F326)=IF($G$3="",$N$3,$G$3),F326-E326,IF(E326&lt;F326,F326-E326,ROUND(+E326*IF(($F$3)&gt;=0.01,$F$3,$M$3)/12,))))</f>
        <v/>
      </c>
      <c r="H326" s="14" t="str">
        <f t="shared" si="46"/>
        <v/>
      </c>
      <c r="J326" s="14" t="str">
        <f t="shared" si="49"/>
        <v/>
      </c>
      <c r="O326" s="42"/>
      <c r="P326" s="57"/>
      <c r="Q326" s="30"/>
    </row>
    <row r="327" spans="1:17" s="2" customFormat="1" x14ac:dyDescent="0.25">
      <c r="A327" s="23" t="e">
        <f t="shared" si="50"/>
        <v>#VALUE!</v>
      </c>
      <c r="B327" s="2" t="e">
        <f t="shared" si="51"/>
        <v>#VALUE!</v>
      </c>
      <c r="C327" s="28"/>
      <c r="D327" s="39" t="str">
        <f t="shared" si="47"/>
        <v/>
      </c>
      <c r="E327" s="14" t="str">
        <f t="shared" si="48"/>
        <v/>
      </c>
      <c r="F327" s="14" t="str">
        <f t="shared" si="45"/>
        <v/>
      </c>
      <c r="G327" s="14" t="str">
        <f>+IF(E327="","",IF(COUNT($F$8:F327)=IF($G$3="",$N$3,$G$3),F327-E327,IF(E327&lt;F327,F327-E327,ROUND(+E327*IF(($F$3)&gt;=0.01,$F$3,$M$3)/12,))))</f>
        <v/>
      </c>
      <c r="H327" s="14" t="str">
        <f t="shared" si="46"/>
        <v/>
      </c>
      <c r="J327" s="14" t="str">
        <f t="shared" si="49"/>
        <v/>
      </c>
      <c r="O327" s="42"/>
      <c r="P327" s="57"/>
      <c r="Q327" s="30"/>
    </row>
    <row r="328" spans="1:17" s="2" customFormat="1" x14ac:dyDescent="0.25">
      <c r="A328" s="23" t="e">
        <f t="shared" si="50"/>
        <v>#VALUE!</v>
      </c>
      <c r="B328" s="2" t="e">
        <f t="shared" si="51"/>
        <v>#VALUE!</v>
      </c>
      <c r="C328" s="28"/>
      <c r="D328" s="39" t="str">
        <f t="shared" si="47"/>
        <v/>
      </c>
      <c r="E328" s="14" t="str">
        <f t="shared" si="48"/>
        <v/>
      </c>
      <c r="F328" s="14" t="str">
        <f t="shared" ref="F328:F391" si="52">+IF(E328="","",IF(E328&gt;0,IF($H$3&gt;0,$H$3,$O$3),0))</f>
        <v/>
      </c>
      <c r="G328" s="14" t="str">
        <f>+IF(E328="","",IF(COUNT($F$8:F328)=IF($G$3="",$N$3,$G$3),F328-E328,IF(E328&lt;F328,F328-E328,ROUND(+E328*IF(($F$3)&gt;=0.01,$F$3,$M$3)/12,))))</f>
        <v/>
      </c>
      <c r="H328" s="14" t="str">
        <f t="shared" si="46"/>
        <v/>
      </c>
      <c r="J328" s="14" t="str">
        <f t="shared" si="49"/>
        <v/>
      </c>
      <c r="O328" s="42"/>
      <c r="P328" s="57"/>
      <c r="Q328" s="30"/>
    </row>
    <row r="329" spans="1:17" s="2" customFormat="1" x14ac:dyDescent="0.25">
      <c r="A329" s="23" t="e">
        <f t="shared" si="50"/>
        <v>#VALUE!</v>
      </c>
      <c r="B329" s="2" t="e">
        <f t="shared" si="51"/>
        <v>#VALUE!</v>
      </c>
      <c r="C329" s="28"/>
      <c r="D329" s="39" t="str">
        <f t="shared" si="47"/>
        <v/>
      </c>
      <c r="E329" s="14" t="str">
        <f t="shared" si="48"/>
        <v/>
      </c>
      <c r="F329" s="14" t="str">
        <f t="shared" si="52"/>
        <v/>
      </c>
      <c r="G329" s="14" t="str">
        <f>+IF(E329="","",IF(COUNT($F$8:F329)=IF($G$3="",$N$3,$G$3),F329-E329,IF(E329&lt;F329,F329-E329,ROUND(+E329*IF(($F$3)&gt;=0.01,$F$3,$M$3)/12,))))</f>
        <v/>
      </c>
      <c r="H329" s="14" t="str">
        <f t="shared" ref="H329:H366" si="53">+IF(E329="","",IF(+E329+G329-F329&gt;0,E329+G329-F329,0))</f>
        <v/>
      </c>
      <c r="J329" s="14" t="str">
        <f t="shared" si="49"/>
        <v/>
      </c>
      <c r="O329" s="42"/>
      <c r="P329" s="57"/>
      <c r="Q329" s="30"/>
    </row>
    <row r="330" spans="1:17" s="2" customFormat="1" x14ac:dyDescent="0.25">
      <c r="A330" s="23" t="e">
        <f t="shared" si="50"/>
        <v>#VALUE!</v>
      </c>
      <c r="B330" s="2" t="e">
        <f t="shared" si="51"/>
        <v>#VALUE!</v>
      </c>
      <c r="C330" s="28"/>
      <c r="D330" s="39" t="str">
        <f t="shared" ref="D330:D366" si="54">IF(E330="","",IF(MONTH(D329)&lt;&gt;12,DAY(D329)&amp;"/"&amp;MONTH(D329)+1&amp;"/"&amp;YEAR(D329),DAY(D329)&amp;"/"&amp;1&amp;"/"&amp;YEAR(D329)+1))</f>
        <v/>
      </c>
      <c r="E330" s="14" t="str">
        <f t="shared" ref="E330:E366" si="55">+IF(OR(H329=0,H329=""),"",H329)</f>
        <v/>
      </c>
      <c r="F330" s="14" t="str">
        <f t="shared" si="52"/>
        <v/>
      </c>
      <c r="G330" s="14" t="str">
        <f>+IF(E330="","",IF(COUNT($F$8:F330)=IF($G$3="",$N$3,$G$3),F330-E330,IF(E330&lt;F330,F330-E330,ROUND(+E330*IF(($F$3)&gt;=0.01,$F$3,$M$3)/12,))))</f>
        <v/>
      </c>
      <c r="H330" s="14" t="str">
        <f t="shared" si="53"/>
        <v/>
      </c>
      <c r="J330" s="14" t="str">
        <f t="shared" si="49"/>
        <v/>
      </c>
      <c r="O330" s="42"/>
      <c r="P330" s="57"/>
      <c r="Q330" s="30"/>
    </row>
    <row r="331" spans="1:17" s="2" customFormat="1" x14ac:dyDescent="0.25">
      <c r="A331" s="23" t="e">
        <f t="shared" si="50"/>
        <v>#VALUE!</v>
      </c>
      <c r="B331" s="2" t="e">
        <f t="shared" si="51"/>
        <v>#VALUE!</v>
      </c>
      <c r="C331" s="28"/>
      <c r="D331" s="39" t="str">
        <f t="shared" si="54"/>
        <v/>
      </c>
      <c r="E331" s="14" t="str">
        <f t="shared" si="55"/>
        <v/>
      </c>
      <c r="F331" s="14" t="str">
        <f t="shared" si="52"/>
        <v/>
      </c>
      <c r="G331" s="14" t="str">
        <f>+IF(E331="","",IF(COUNT($F$8:F331)=IF($G$3="",$N$3,$G$3),F331-E331,IF(E331&lt;F331,F331-E331,ROUND(+E331*IF(($F$3)&gt;=0.01,$F$3,$M$3)/12,))))</f>
        <v/>
      </c>
      <c r="H331" s="14" t="str">
        <f t="shared" si="53"/>
        <v/>
      </c>
      <c r="J331" s="14" t="str">
        <f t="shared" si="49"/>
        <v/>
      </c>
      <c r="O331" s="42"/>
      <c r="P331" s="57"/>
      <c r="Q331" s="30"/>
    </row>
    <row r="332" spans="1:17" s="2" customFormat="1" x14ac:dyDescent="0.25">
      <c r="A332" s="23" t="e">
        <f t="shared" si="50"/>
        <v>#VALUE!</v>
      </c>
      <c r="B332" s="2" t="e">
        <f t="shared" si="51"/>
        <v>#VALUE!</v>
      </c>
      <c r="C332" s="28"/>
      <c r="D332" s="39" t="str">
        <f t="shared" si="54"/>
        <v/>
      </c>
      <c r="E332" s="14" t="str">
        <f t="shared" si="55"/>
        <v/>
      </c>
      <c r="F332" s="14" t="str">
        <f t="shared" si="52"/>
        <v/>
      </c>
      <c r="G332" s="14" t="str">
        <f>+IF(E332="","",IF(COUNT($F$8:F332)=IF($G$3="",$N$3,$G$3),F332-E332,IF(E332&lt;F332,F332-E332,ROUND(+E332*IF(($F$3)&gt;=0.01,$F$3,$M$3)/12,))))</f>
        <v/>
      </c>
      <c r="H332" s="14" t="str">
        <f t="shared" si="53"/>
        <v/>
      </c>
      <c r="J332" s="14" t="str">
        <f t="shared" si="49"/>
        <v/>
      </c>
      <c r="O332" s="42"/>
      <c r="P332" s="57"/>
      <c r="Q332" s="30"/>
    </row>
    <row r="333" spans="1:17" s="2" customFormat="1" x14ac:dyDescent="0.25">
      <c r="A333" s="23" t="e">
        <f t="shared" si="50"/>
        <v>#VALUE!</v>
      </c>
      <c r="B333" s="2" t="e">
        <f t="shared" si="51"/>
        <v>#VALUE!</v>
      </c>
      <c r="C333" s="28"/>
      <c r="D333" s="39" t="str">
        <f t="shared" si="54"/>
        <v/>
      </c>
      <c r="E333" s="14" t="str">
        <f t="shared" si="55"/>
        <v/>
      </c>
      <c r="F333" s="14" t="str">
        <f t="shared" si="52"/>
        <v/>
      </c>
      <c r="G333" s="14" t="str">
        <f>+IF(E333="","",IF(COUNT($F$8:F333)=IF($G$3="",$N$3,$G$3),F333-E333,IF(E333&lt;F333,F333-E333,ROUND(+E333*IF(($F$3)&gt;=0.01,$F$3,$M$3)/12,))))</f>
        <v/>
      </c>
      <c r="H333" s="14" t="str">
        <f t="shared" si="53"/>
        <v/>
      </c>
      <c r="J333" s="14" t="str">
        <f t="shared" si="49"/>
        <v/>
      </c>
      <c r="O333" s="42"/>
      <c r="P333" s="57"/>
      <c r="Q333" s="30"/>
    </row>
    <row r="334" spans="1:17" s="2" customFormat="1" x14ac:dyDescent="0.25">
      <c r="A334" s="23" t="e">
        <f t="shared" si="50"/>
        <v>#VALUE!</v>
      </c>
      <c r="B334" s="2" t="e">
        <f t="shared" si="51"/>
        <v>#VALUE!</v>
      </c>
      <c r="C334" s="28"/>
      <c r="D334" s="39" t="str">
        <f t="shared" si="54"/>
        <v/>
      </c>
      <c r="E334" s="14" t="str">
        <f t="shared" si="55"/>
        <v/>
      </c>
      <c r="F334" s="14" t="str">
        <f t="shared" si="52"/>
        <v/>
      </c>
      <c r="G334" s="14" t="str">
        <f>+IF(E334="","",IF(COUNT($F$8:F334)=IF($G$3="",$N$3,$G$3),F334-E334,IF(E334&lt;F334,F334-E334,ROUND(+E334*IF(($F$3)&gt;=0.01,$F$3,$M$3)/12,))))</f>
        <v/>
      </c>
      <c r="H334" s="14" t="str">
        <f t="shared" si="53"/>
        <v/>
      </c>
      <c r="J334" s="14" t="str">
        <f t="shared" si="49"/>
        <v/>
      </c>
      <c r="O334" s="42"/>
      <c r="P334" s="57"/>
      <c r="Q334" s="30"/>
    </row>
    <row r="335" spans="1:17" s="2" customFormat="1" x14ac:dyDescent="0.25">
      <c r="A335" s="23" t="e">
        <f t="shared" si="50"/>
        <v>#VALUE!</v>
      </c>
      <c r="B335" s="2" t="e">
        <f t="shared" si="51"/>
        <v>#VALUE!</v>
      </c>
      <c r="C335" s="28"/>
      <c r="D335" s="39" t="str">
        <f t="shared" si="54"/>
        <v/>
      </c>
      <c r="E335" s="14" t="str">
        <f t="shared" si="55"/>
        <v/>
      </c>
      <c r="F335" s="14" t="str">
        <f t="shared" si="52"/>
        <v/>
      </c>
      <c r="G335" s="14" t="str">
        <f>+IF(E335="","",IF(COUNT($F$8:F335)=IF($G$3="",$N$3,$G$3),F335-E335,IF(E335&lt;F335,F335-E335,ROUND(+E335*IF(($F$3)&gt;=0.01,$F$3,$M$3)/12,))))</f>
        <v/>
      </c>
      <c r="H335" s="14" t="str">
        <f t="shared" si="53"/>
        <v/>
      </c>
      <c r="J335" s="14" t="str">
        <f t="shared" si="49"/>
        <v/>
      </c>
      <c r="O335" s="42"/>
      <c r="P335" s="57"/>
      <c r="Q335" s="30"/>
    </row>
    <row r="336" spans="1:17" s="2" customFormat="1" x14ac:dyDescent="0.25">
      <c r="A336" s="23" t="e">
        <f t="shared" si="50"/>
        <v>#VALUE!</v>
      </c>
      <c r="B336" s="2" t="e">
        <f t="shared" si="51"/>
        <v>#VALUE!</v>
      </c>
      <c r="C336" s="28"/>
      <c r="D336" s="39" t="str">
        <f t="shared" si="54"/>
        <v/>
      </c>
      <c r="E336" s="14" t="str">
        <f t="shared" si="55"/>
        <v/>
      </c>
      <c r="F336" s="14" t="str">
        <f t="shared" si="52"/>
        <v/>
      </c>
      <c r="G336" s="14" t="str">
        <f>+IF(E336="","",IF(COUNT($F$8:F336)=IF($G$3="",$N$3,$G$3),F336-E336,IF(E336&lt;F336,F336-E336,ROUND(+E336*IF(($F$3)&gt;=0.01,$F$3,$M$3)/12,))))</f>
        <v/>
      </c>
      <c r="H336" s="14" t="str">
        <f t="shared" si="53"/>
        <v/>
      </c>
      <c r="J336" s="14" t="str">
        <f t="shared" si="49"/>
        <v/>
      </c>
      <c r="O336" s="42"/>
      <c r="P336" s="57"/>
      <c r="Q336" s="30"/>
    </row>
    <row r="337" spans="1:17" s="2" customFormat="1" x14ac:dyDescent="0.25">
      <c r="A337" s="23" t="e">
        <f t="shared" si="50"/>
        <v>#VALUE!</v>
      </c>
      <c r="B337" s="2" t="e">
        <f t="shared" si="51"/>
        <v>#VALUE!</v>
      </c>
      <c r="C337" s="28"/>
      <c r="D337" s="39" t="str">
        <f t="shared" si="54"/>
        <v/>
      </c>
      <c r="E337" s="14" t="str">
        <f t="shared" si="55"/>
        <v/>
      </c>
      <c r="F337" s="14" t="str">
        <f t="shared" si="52"/>
        <v/>
      </c>
      <c r="G337" s="14" t="str">
        <f>+IF(E337="","",IF(COUNT($F$8:F337)=IF($G$3="",$N$3,$G$3),F337-E337,IF(E337&lt;F337,F337-E337,ROUND(+E337*IF(($F$3)&gt;=0.01,$F$3,$M$3)/12,))))</f>
        <v/>
      </c>
      <c r="H337" s="14" t="str">
        <f t="shared" si="53"/>
        <v/>
      </c>
      <c r="J337" s="14" t="str">
        <f t="shared" si="49"/>
        <v/>
      </c>
      <c r="O337" s="42"/>
      <c r="P337" s="57"/>
      <c r="Q337" s="30"/>
    </row>
    <row r="338" spans="1:17" s="2" customFormat="1" x14ac:dyDescent="0.25">
      <c r="A338" s="23" t="e">
        <f t="shared" si="50"/>
        <v>#VALUE!</v>
      </c>
      <c r="B338" s="2" t="e">
        <f t="shared" si="51"/>
        <v>#VALUE!</v>
      </c>
      <c r="C338" s="28"/>
      <c r="D338" s="39" t="str">
        <f t="shared" si="54"/>
        <v/>
      </c>
      <c r="E338" s="14" t="str">
        <f t="shared" si="55"/>
        <v/>
      </c>
      <c r="F338" s="14" t="str">
        <f t="shared" si="52"/>
        <v/>
      </c>
      <c r="G338" s="14" t="str">
        <f>+IF(E338="","",IF(COUNT($F$8:F338)=IF($G$3="",$N$3,$G$3),F338-E338,IF(E338&lt;F338,F338-E338,ROUND(+E338*IF(($F$3)&gt;=0.01,$F$3,$M$3)/12,))))</f>
        <v/>
      </c>
      <c r="H338" s="14" t="str">
        <f t="shared" si="53"/>
        <v/>
      </c>
      <c r="J338" s="14" t="str">
        <f t="shared" si="49"/>
        <v/>
      </c>
      <c r="O338" s="42"/>
      <c r="P338" s="57"/>
      <c r="Q338" s="30"/>
    </row>
    <row r="339" spans="1:17" s="2" customFormat="1" x14ac:dyDescent="0.25">
      <c r="A339" s="23" t="e">
        <f t="shared" si="50"/>
        <v>#VALUE!</v>
      </c>
      <c r="B339" s="2" t="e">
        <f t="shared" si="51"/>
        <v>#VALUE!</v>
      </c>
      <c r="C339" s="28"/>
      <c r="D339" s="39" t="str">
        <f t="shared" si="54"/>
        <v/>
      </c>
      <c r="E339" s="14" t="str">
        <f t="shared" si="55"/>
        <v/>
      </c>
      <c r="F339" s="14" t="str">
        <f t="shared" si="52"/>
        <v/>
      </c>
      <c r="G339" s="14" t="str">
        <f>+IF(E339="","",IF(COUNT($F$8:F339)=IF($G$3="",$N$3,$G$3),F339-E339,IF(E339&lt;F339,F339-E339,ROUND(+E339*IF(($F$3)&gt;=0.01,$F$3,$M$3)/12,))))</f>
        <v/>
      </c>
      <c r="H339" s="14" t="str">
        <f t="shared" si="53"/>
        <v/>
      </c>
      <c r="J339" s="14" t="str">
        <f t="shared" ref="J339:J402" si="56">IF($J$4="yes",IF(OR(H339=0,H339=""),"",IF(MONTH(D339)=3,ROUND(H339*(31-DAY(D339))*IF($F$3&gt;0.01,$F$3,$M$3)/365,),"")),"")</f>
        <v/>
      </c>
      <c r="O339" s="42"/>
      <c r="P339" s="57"/>
      <c r="Q339" s="30"/>
    </row>
    <row r="340" spans="1:17" s="2" customFormat="1" x14ac:dyDescent="0.25">
      <c r="A340" s="23" t="e">
        <f t="shared" si="50"/>
        <v>#VALUE!</v>
      </c>
      <c r="B340" s="2" t="e">
        <f t="shared" si="51"/>
        <v>#VALUE!</v>
      </c>
      <c r="C340" s="28"/>
      <c r="D340" s="39" t="str">
        <f t="shared" si="54"/>
        <v/>
      </c>
      <c r="E340" s="14" t="str">
        <f t="shared" si="55"/>
        <v/>
      </c>
      <c r="F340" s="14" t="str">
        <f t="shared" si="52"/>
        <v/>
      </c>
      <c r="G340" s="14" t="str">
        <f>+IF(E340="","",IF(COUNT($F$8:F340)=IF($G$3="",$N$3,$G$3),F340-E340,IF(E340&lt;F340,F340-E340,ROUND(+E340*IF(($F$3)&gt;=0.01,$F$3,$M$3)/12,))))</f>
        <v/>
      </c>
      <c r="H340" s="14" t="str">
        <f t="shared" si="53"/>
        <v/>
      </c>
      <c r="J340" s="14" t="str">
        <f t="shared" si="56"/>
        <v/>
      </c>
      <c r="O340" s="42"/>
      <c r="P340" s="57"/>
      <c r="Q340" s="30"/>
    </row>
    <row r="341" spans="1:17" s="2" customFormat="1" x14ac:dyDescent="0.25">
      <c r="A341" s="23" t="e">
        <f t="shared" si="50"/>
        <v>#VALUE!</v>
      </c>
      <c r="B341" s="2" t="e">
        <f t="shared" si="51"/>
        <v>#VALUE!</v>
      </c>
      <c r="C341" s="28"/>
      <c r="D341" s="39" t="str">
        <f t="shared" si="54"/>
        <v/>
      </c>
      <c r="E341" s="14" t="str">
        <f t="shared" si="55"/>
        <v/>
      </c>
      <c r="F341" s="14" t="str">
        <f t="shared" si="52"/>
        <v/>
      </c>
      <c r="G341" s="14" t="str">
        <f>+IF(E341="","",IF(COUNT($F$8:F341)=IF($G$3="",$N$3,$G$3),F341-E341,IF(E341&lt;F341,F341-E341,ROUND(+E341*IF(($F$3)&gt;=0.01,$F$3,$M$3)/12,))))</f>
        <v/>
      </c>
      <c r="H341" s="14" t="str">
        <f t="shared" si="53"/>
        <v/>
      </c>
      <c r="J341" s="14" t="str">
        <f t="shared" si="56"/>
        <v/>
      </c>
      <c r="O341" s="42"/>
      <c r="P341" s="57"/>
      <c r="Q341" s="30"/>
    </row>
    <row r="342" spans="1:17" s="2" customFormat="1" x14ac:dyDescent="0.25">
      <c r="A342" s="23" t="e">
        <f t="shared" si="50"/>
        <v>#VALUE!</v>
      </c>
      <c r="B342" s="2" t="e">
        <f t="shared" si="51"/>
        <v>#VALUE!</v>
      </c>
      <c r="C342" s="28"/>
      <c r="D342" s="39" t="str">
        <f t="shared" si="54"/>
        <v/>
      </c>
      <c r="E342" s="14" t="str">
        <f t="shared" si="55"/>
        <v/>
      </c>
      <c r="F342" s="14" t="str">
        <f t="shared" si="52"/>
        <v/>
      </c>
      <c r="G342" s="14" t="str">
        <f>+IF(E342="","",IF(COUNT($F$8:F342)=IF($G$3="",$N$3,$G$3),F342-E342,IF(E342&lt;F342,F342-E342,ROUND(+E342*IF(($F$3)&gt;=0.01,$F$3,$M$3)/12,))))</f>
        <v/>
      </c>
      <c r="H342" s="14" t="str">
        <f t="shared" si="53"/>
        <v/>
      </c>
      <c r="J342" s="14" t="str">
        <f t="shared" si="56"/>
        <v/>
      </c>
      <c r="O342" s="42"/>
      <c r="P342" s="57"/>
      <c r="Q342" s="30"/>
    </row>
    <row r="343" spans="1:17" s="2" customFormat="1" x14ac:dyDescent="0.25">
      <c r="A343" s="23" t="e">
        <f t="shared" si="50"/>
        <v>#VALUE!</v>
      </c>
      <c r="B343" s="2" t="e">
        <f t="shared" si="51"/>
        <v>#VALUE!</v>
      </c>
      <c r="C343" s="28"/>
      <c r="D343" s="39" t="str">
        <f t="shared" si="54"/>
        <v/>
      </c>
      <c r="E343" s="14" t="str">
        <f t="shared" si="55"/>
        <v/>
      </c>
      <c r="F343" s="14" t="str">
        <f t="shared" si="52"/>
        <v/>
      </c>
      <c r="G343" s="14" t="str">
        <f>+IF(E343="","",IF(COUNT($F$8:F343)=IF($G$3="",$N$3,$G$3),F343-E343,IF(E343&lt;F343,F343-E343,ROUND(+E343*IF(($F$3)&gt;=0.01,$F$3,$M$3)/12,))))</f>
        <v/>
      </c>
      <c r="H343" s="14" t="str">
        <f t="shared" si="53"/>
        <v/>
      </c>
      <c r="J343" s="14" t="str">
        <f t="shared" si="56"/>
        <v/>
      </c>
      <c r="O343" s="42"/>
      <c r="P343" s="57"/>
      <c r="Q343" s="30"/>
    </row>
    <row r="344" spans="1:17" s="2" customFormat="1" x14ac:dyDescent="0.25">
      <c r="A344" s="23" t="e">
        <f t="shared" si="50"/>
        <v>#VALUE!</v>
      </c>
      <c r="B344" s="2" t="e">
        <f t="shared" si="51"/>
        <v>#VALUE!</v>
      </c>
      <c r="C344" s="28"/>
      <c r="D344" s="39" t="str">
        <f t="shared" si="54"/>
        <v/>
      </c>
      <c r="E344" s="14" t="str">
        <f t="shared" si="55"/>
        <v/>
      </c>
      <c r="F344" s="14" t="str">
        <f t="shared" si="52"/>
        <v/>
      </c>
      <c r="G344" s="14" t="str">
        <f>+IF(E344="","",IF(COUNT($F$8:F344)=IF($G$3="",$N$3,$G$3),F344-E344,IF(E344&lt;F344,F344-E344,ROUND(+E344*IF(($F$3)&gt;=0.01,$F$3,$M$3)/12,))))</f>
        <v/>
      </c>
      <c r="H344" s="14" t="str">
        <f t="shared" si="53"/>
        <v/>
      </c>
      <c r="J344" s="14" t="str">
        <f t="shared" si="56"/>
        <v/>
      </c>
      <c r="O344" s="42"/>
      <c r="P344" s="57"/>
      <c r="Q344" s="30"/>
    </row>
    <row r="345" spans="1:17" s="2" customFormat="1" x14ac:dyDescent="0.25">
      <c r="A345" s="23" t="e">
        <f t="shared" si="50"/>
        <v>#VALUE!</v>
      </c>
      <c r="B345" s="2" t="e">
        <f t="shared" si="51"/>
        <v>#VALUE!</v>
      </c>
      <c r="C345" s="28"/>
      <c r="D345" s="39" t="str">
        <f t="shared" si="54"/>
        <v/>
      </c>
      <c r="E345" s="14" t="str">
        <f t="shared" si="55"/>
        <v/>
      </c>
      <c r="F345" s="14" t="str">
        <f t="shared" si="52"/>
        <v/>
      </c>
      <c r="G345" s="14" t="str">
        <f>+IF(E345="","",IF(COUNT($F$8:F345)=IF($G$3="",$N$3,$G$3),F345-E345,IF(E345&lt;F345,F345-E345,ROUND(+E345*IF(($F$3)&gt;=0.01,$F$3,$M$3)/12,))))</f>
        <v/>
      </c>
      <c r="H345" s="14" t="str">
        <f t="shared" si="53"/>
        <v/>
      </c>
      <c r="J345" s="14" t="str">
        <f t="shared" si="56"/>
        <v/>
      </c>
      <c r="O345" s="42"/>
      <c r="P345" s="57"/>
      <c r="Q345" s="30"/>
    </row>
    <row r="346" spans="1:17" s="2" customFormat="1" x14ac:dyDescent="0.25">
      <c r="A346" s="23" t="e">
        <f t="shared" ref="A346:A366" si="57">+IF(MONTH(D346)=3,"MARCH"&amp;YEAR(D346),"")</f>
        <v>#VALUE!</v>
      </c>
      <c r="B346" s="2" t="e">
        <f t="shared" ref="B346:B366" si="58">+IF(MONTH(D346)&gt;3,YEAR(D346)&amp;"-"&amp;YEAR(D346)+1,YEAR(D346)-1&amp;"-"&amp;YEAR(D346))</f>
        <v>#VALUE!</v>
      </c>
      <c r="C346" s="28"/>
      <c r="D346" s="39" t="str">
        <f t="shared" si="54"/>
        <v/>
      </c>
      <c r="E346" s="14" t="str">
        <f t="shared" si="55"/>
        <v/>
      </c>
      <c r="F346" s="14" t="str">
        <f t="shared" si="52"/>
        <v/>
      </c>
      <c r="G346" s="14" t="str">
        <f>+IF(E346="","",IF(COUNT($F$8:F346)=IF($G$3="",$N$3,$G$3),F346-E346,IF(E346&lt;F346,F346-E346,ROUND(+E346*IF(($F$3)&gt;=0.01,$F$3,$M$3)/12,))))</f>
        <v/>
      </c>
      <c r="H346" s="14" t="str">
        <f t="shared" si="53"/>
        <v/>
      </c>
      <c r="J346" s="14" t="str">
        <f t="shared" si="56"/>
        <v/>
      </c>
      <c r="O346" s="42"/>
      <c r="P346" s="57"/>
      <c r="Q346" s="30"/>
    </row>
    <row r="347" spans="1:17" s="2" customFormat="1" x14ac:dyDescent="0.25">
      <c r="A347" s="23" t="e">
        <f t="shared" si="57"/>
        <v>#VALUE!</v>
      </c>
      <c r="B347" s="2" t="e">
        <f t="shared" si="58"/>
        <v>#VALUE!</v>
      </c>
      <c r="C347" s="28"/>
      <c r="D347" s="39" t="str">
        <f t="shared" si="54"/>
        <v/>
      </c>
      <c r="E347" s="14" t="str">
        <f t="shared" si="55"/>
        <v/>
      </c>
      <c r="F347" s="14" t="str">
        <f t="shared" si="52"/>
        <v/>
      </c>
      <c r="G347" s="14" t="str">
        <f>+IF(E347="","",IF(COUNT($F$8:F347)=IF($G$3="",$N$3,$G$3),F347-E347,IF(E347&lt;F347,F347-E347,ROUND(+E347*IF(($F$3)&gt;=0.01,$F$3,$M$3)/12,))))</f>
        <v/>
      </c>
      <c r="H347" s="14" t="str">
        <f t="shared" si="53"/>
        <v/>
      </c>
      <c r="J347" s="14" t="str">
        <f t="shared" si="56"/>
        <v/>
      </c>
      <c r="O347" s="42"/>
      <c r="P347" s="57"/>
      <c r="Q347" s="30"/>
    </row>
    <row r="348" spans="1:17" s="2" customFormat="1" x14ac:dyDescent="0.25">
      <c r="A348" s="23" t="e">
        <f t="shared" si="57"/>
        <v>#VALUE!</v>
      </c>
      <c r="B348" s="2" t="e">
        <f t="shared" si="58"/>
        <v>#VALUE!</v>
      </c>
      <c r="C348" s="28"/>
      <c r="D348" s="39" t="str">
        <f t="shared" si="54"/>
        <v/>
      </c>
      <c r="E348" s="14" t="str">
        <f t="shared" si="55"/>
        <v/>
      </c>
      <c r="F348" s="14" t="str">
        <f t="shared" si="52"/>
        <v/>
      </c>
      <c r="G348" s="14" t="str">
        <f>+IF(E348="","",IF(COUNT($F$8:F348)=IF($G$3="",$N$3,$G$3),F348-E348,IF(E348&lt;F348,F348-E348,ROUND(+E348*IF(($F$3)&gt;=0.01,$F$3,$M$3)/12,))))</f>
        <v/>
      </c>
      <c r="H348" s="14" t="str">
        <f t="shared" si="53"/>
        <v/>
      </c>
      <c r="J348" s="14" t="str">
        <f t="shared" si="56"/>
        <v/>
      </c>
      <c r="O348" s="42"/>
      <c r="P348" s="57"/>
      <c r="Q348" s="30"/>
    </row>
    <row r="349" spans="1:17" s="2" customFormat="1" x14ac:dyDescent="0.25">
      <c r="A349" s="23" t="e">
        <f t="shared" si="57"/>
        <v>#VALUE!</v>
      </c>
      <c r="B349" s="2" t="e">
        <f t="shared" si="58"/>
        <v>#VALUE!</v>
      </c>
      <c r="C349" s="28"/>
      <c r="D349" s="39" t="str">
        <f t="shared" si="54"/>
        <v/>
      </c>
      <c r="E349" s="14" t="str">
        <f t="shared" si="55"/>
        <v/>
      </c>
      <c r="F349" s="14" t="str">
        <f t="shared" si="52"/>
        <v/>
      </c>
      <c r="G349" s="14" t="str">
        <f>+IF(E349="","",IF(COUNT($F$8:F349)=IF($G$3="",$N$3,$G$3),F349-E349,IF(E349&lt;F349,F349-E349,ROUND(+E349*IF(($F$3)&gt;=0.01,$F$3,$M$3)/12,))))</f>
        <v/>
      </c>
      <c r="H349" s="14" t="str">
        <f t="shared" si="53"/>
        <v/>
      </c>
      <c r="J349" s="14" t="str">
        <f t="shared" si="56"/>
        <v/>
      </c>
      <c r="O349" s="42"/>
      <c r="P349" s="57"/>
      <c r="Q349" s="30"/>
    </row>
    <row r="350" spans="1:17" s="2" customFormat="1" x14ac:dyDescent="0.25">
      <c r="A350" s="23" t="e">
        <f t="shared" si="57"/>
        <v>#VALUE!</v>
      </c>
      <c r="B350" s="2" t="e">
        <f t="shared" si="58"/>
        <v>#VALUE!</v>
      </c>
      <c r="C350" s="28"/>
      <c r="D350" s="39" t="str">
        <f t="shared" si="54"/>
        <v/>
      </c>
      <c r="E350" s="14" t="str">
        <f t="shared" si="55"/>
        <v/>
      </c>
      <c r="F350" s="14" t="str">
        <f t="shared" si="52"/>
        <v/>
      </c>
      <c r="G350" s="14" t="str">
        <f>+IF(E350="","",IF(COUNT($F$8:F350)=IF($G$3="",$N$3,$G$3),F350-E350,IF(E350&lt;F350,F350-E350,ROUND(+E350*IF(($F$3)&gt;=0.01,$F$3,$M$3)/12,))))</f>
        <v/>
      </c>
      <c r="H350" s="14" t="str">
        <f t="shared" si="53"/>
        <v/>
      </c>
      <c r="J350" s="14" t="str">
        <f t="shared" si="56"/>
        <v/>
      </c>
      <c r="O350" s="42"/>
      <c r="P350" s="57"/>
      <c r="Q350" s="30"/>
    </row>
    <row r="351" spans="1:17" s="2" customFormat="1" x14ac:dyDescent="0.25">
      <c r="A351" s="23" t="e">
        <f t="shared" si="57"/>
        <v>#VALUE!</v>
      </c>
      <c r="B351" s="2" t="e">
        <f t="shared" si="58"/>
        <v>#VALUE!</v>
      </c>
      <c r="C351" s="28"/>
      <c r="D351" s="39" t="str">
        <f t="shared" si="54"/>
        <v/>
      </c>
      <c r="E351" s="14" t="str">
        <f t="shared" si="55"/>
        <v/>
      </c>
      <c r="F351" s="14" t="str">
        <f t="shared" si="52"/>
        <v/>
      </c>
      <c r="G351" s="14" t="str">
        <f>+IF(E351="","",IF(COUNT($F$8:F351)=IF($G$3="",$N$3,$G$3),F351-E351,IF(E351&lt;F351,F351-E351,ROUND(+E351*IF(($F$3)&gt;=0.01,$F$3,$M$3)/12,))))</f>
        <v/>
      </c>
      <c r="H351" s="14" t="str">
        <f t="shared" si="53"/>
        <v/>
      </c>
      <c r="J351" s="14" t="str">
        <f t="shared" si="56"/>
        <v/>
      </c>
      <c r="O351" s="42"/>
      <c r="P351" s="57"/>
      <c r="Q351" s="30"/>
    </row>
    <row r="352" spans="1:17" s="2" customFormat="1" x14ac:dyDescent="0.25">
      <c r="A352" s="23" t="e">
        <f t="shared" si="57"/>
        <v>#VALUE!</v>
      </c>
      <c r="B352" s="2" t="e">
        <f t="shared" si="58"/>
        <v>#VALUE!</v>
      </c>
      <c r="C352" s="28"/>
      <c r="D352" s="39" t="str">
        <f t="shared" si="54"/>
        <v/>
      </c>
      <c r="E352" s="14" t="str">
        <f t="shared" si="55"/>
        <v/>
      </c>
      <c r="F352" s="14" t="str">
        <f t="shared" si="52"/>
        <v/>
      </c>
      <c r="G352" s="14" t="str">
        <f>+IF(E352="","",IF(COUNT($F$8:F352)=IF($G$3="",$N$3,$G$3),F352-E352,IF(E352&lt;F352,F352-E352,ROUND(+E352*IF(($F$3)&gt;=0.01,$F$3,$M$3)/12,))))</f>
        <v/>
      </c>
      <c r="H352" s="14" t="str">
        <f t="shared" si="53"/>
        <v/>
      </c>
      <c r="J352" s="14" t="str">
        <f t="shared" si="56"/>
        <v/>
      </c>
      <c r="O352" s="42"/>
      <c r="P352" s="57"/>
      <c r="Q352" s="30"/>
    </row>
    <row r="353" spans="1:17" s="2" customFormat="1" x14ac:dyDescent="0.25">
      <c r="A353" s="23" t="e">
        <f t="shared" si="57"/>
        <v>#VALUE!</v>
      </c>
      <c r="B353" s="2" t="e">
        <f t="shared" si="58"/>
        <v>#VALUE!</v>
      </c>
      <c r="C353" s="28"/>
      <c r="D353" s="39" t="str">
        <f t="shared" si="54"/>
        <v/>
      </c>
      <c r="E353" s="14" t="str">
        <f t="shared" si="55"/>
        <v/>
      </c>
      <c r="F353" s="14" t="str">
        <f t="shared" si="52"/>
        <v/>
      </c>
      <c r="G353" s="14" t="str">
        <f>+IF(E353="","",IF(COUNT($F$8:F353)=IF($G$3="",$N$3,$G$3),F353-E353,IF(E353&lt;F353,F353-E353,ROUND(+E353*IF(($F$3)&gt;=0.01,$F$3,$M$3)/12,))))</f>
        <v/>
      </c>
      <c r="H353" s="14" t="str">
        <f t="shared" si="53"/>
        <v/>
      </c>
      <c r="J353" s="14" t="str">
        <f t="shared" si="56"/>
        <v/>
      </c>
      <c r="O353" s="42"/>
      <c r="P353" s="57"/>
      <c r="Q353" s="30"/>
    </row>
    <row r="354" spans="1:17" s="2" customFormat="1" x14ac:dyDescent="0.25">
      <c r="A354" s="23" t="e">
        <f t="shared" si="57"/>
        <v>#VALUE!</v>
      </c>
      <c r="B354" s="2" t="e">
        <f t="shared" si="58"/>
        <v>#VALUE!</v>
      </c>
      <c r="C354" s="28"/>
      <c r="D354" s="39" t="str">
        <f t="shared" si="54"/>
        <v/>
      </c>
      <c r="E354" s="14" t="str">
        <f t="shared" si="55"/>
        <v/>
      </c>
      <c r="F354" s="14" t="str">
        <f t="shared" si="52"/>
        <v/>
      </c>
      <c r="G354" s="14" t="str">
        <f>+IF(E354="","",IF(COUNT($F$8:F354)=IF($G$3="",$N$3,$G$3),F354-E354,IF(E354&lt;F354,F354-E354,ROUND(+E354*IF(($F$3)&gt;=0.01,$F$3,$M$3)/12,))))</f>
        <v/>
      </c>
      <c r="H354" s="14" t="str">
        <f t="shared" si="53"/>
        <v/>
      </c>
      <c r="J354" s="14" t="str">
        <f t="shared" si="56"/>
        <v/>
      </c>
      <c r="O354" s="42"/>
      <c r="P354" s="57"/>
      <c r="Q354" s="30"/>
    </row>
    <row r="355" spans="1:17" s="2" customFormat="1" x14ac:dyDescent="0.25">
      <c r="A355" s="23" t="e">
        <f t="shared" si="57"/>
        <v>#VALUE!</v>
      </c>
      <c r="B355" s="2" t="e">
        <f t="shared" si="58"/>
        <v>#VALUE!</v>
      </c>
      <c r="C355" s="28"/>
      <c r="D355" s="39" t="str">
        <f t="shared" si="54"/>
        <v/>
      </c>
      <c r="E355" s="14" t="str">
        <f t="shared" si="55"/>
        <v/>
      </c>
      <c r="F355" s="14" t="str">
        <f t="shared" si="52"/>
        <v/>
      </c>
      <c r="G355" s="14" t="str">
        <f>+IF(E355="","",IF(COUNT($F$8:F355)=IF($G$3="",$N$3,$G$3),F355-E355,IF(E355&lt;F355,F355-E355,ROUND(+E355*IF(($F$3)&gt;=0.01,$F$3,$M$3)/12,))))</f>
        <v/>
      </c>
      <c r="H355" s="14" t="str">
        <f t="shared" si="53"/>
        <v/>
      </c>
      <c r="J355" s="14" t="str">
        <f t="shared" si="56"/>
        <v/>
      </c>
      <c r="O355" s="42"/>
      <c r="P355" s="57"/>
      <c r="Q355" s="30"/>
    </row>
    <row r="356" spans="1:17" s="2" customFormat="1" x14ac:dyDescent="0.25">
      <c r="A356" s="23" t="e">
        <f t="shared" si="57"/>
        <v>#VALUE!</v>
      </c>
      <c r="B356" s="2" t="e">
        <f t="shared" si="58"/>
        <v>#VALUE!</v>
      </c>
      <c r="C356" s="28"/>
      <c r="D356" s="39" t="str">
        <f t="shared" si="54"/>
        <v/>
      </c>
      <c r="E356" s="14" t="str">
        <f t="shared" si="55"/>
        <v/>
      </c>
      <c r="F356" s="14" t="str">
        <f t="shared" si="52"/>
        <v/>
      </c>
      <c r="G356" s="14" t="str">
        <f>+IF(E356="","",IF(COUNT($F$8:F356)=IF($G$3="",$N$3,$G$3),F356-E356,IF(E356&lt;F356,F356-E356,ROUND(+E356*IF(($F$3)&gt;=0.01,$F$3,$M$3)/12,))))</f>
        <v/>
      </c>
      <c r="H356" s="14" t="str">
        <f t="shared" si="53"/>
        <v/>
      </c>
      <c r="J356" s="14" t="str">
        <f t="shared" si="56"/>
        <v/>
      </c>
      <c r="O356" s="42"/>
      <c r="P356" s="57"/>
      <c r="Q356" s="30"/>
    </row>
    <row r="357" spans="1:17" s="2" customFormat="1" x14ac:dyDescent="0.25">
      <c r="A357" s="23" t="e">
        <f t="shared" si="57"/>
        <v>#VALUE!</v>
      </c>
      <c r="B357" s="2" t="e">
        <f t="shared" si="58"/>
        <v>#VALUE!</v>
      </c>
      <c r="C357" s="28"/>
      <c r="D357" s="39" t="str">
        <f t="shared" si="54"/>
        <v/>
      </c>
      <c r="E357" s="14" t="str">
        <f t="shared" si="55"/>
        <v/>
      </c>
      <c r="F357" s="14" t="str">
        <f t="shared" si="52"/>
        <v/>
      </c>
      <c r="G357" s="14" t="str">
        <f>+IF(E357="","",IF(COUNT($F$8:F357)=IF($G$3="",$N$3,$G$3),F357-E357,IF(E357&lt;F357,F357-E357,ROUND(+E357*IF(($F$3)&gt;=0.01,$F$3,$M$3)/12,))))</f>
        <v/>
      </c>
      <c r="H357" s="14" t="str">
        <f t="shared" si="53"/>
        <v/>
      </c>
      <c r="J357" s="14" t="str">
        <f t="shared" si="56"/>
        <v/>
      </c>
      <c r="O357" s="42"/>
      <c r="P357" s="57"/>
      <c r="Q357" s="30"/>
    </row>
    <row r="358" spans="1:17" s="2" customFormat="1" x14ac:dyDescent="0.25">
      <c r="A358" s="23" t="e">
        <f t="shared" si="57"/>
        <v>#VALUE!</v>
      </c>
      <c r="B358" s="2" t="e">
        <f t="shared" si="58"/>
        <v>#VALUE!</v>
      </c>
      <c r="C358" s="28"/>
      <c r="D358" s="39" t="str">
        <f t="shared" si="54"/>
        <v/>
      </c>
      <c r="E358" s="14" t="str">
        <f t="shared" si="55"/>
        <v/>
      </c>
      <c r="F358" s="14" t="str">
        <f t="shared" si="52"/>
        <v/>
      </c>
      <c r="G358" s="14" t="str">
        <f>+IF(E358="","",IF(COUNT($F$8:F358)=IF($G$3="",$N$3,$G$3),F358-E358,IF(E358&lt;F358,F358-E358,ROUND(+E358*IF(($F$3)&gt;=0.01,$F$3,$M$3)/12,))))</f>
        <v/>
      </c>
      <c r="H358" s="14" t="str">
        <f t="shared" si="53"/>
        <v/>
      </c>
      <c r="J358" s="14" t="str">
        <f t="shared" si="56"/>
        <v/>
      </c>
      <c r="O358" s="42"/>
      <c r="P358" s="57"/>
      <c r="Q358" s="30"/>
    </row>
    <row r="359" spans="1:17" s="2" customFormat="1" x14ac:dyDescent="0.25">
      <c r="A359" s="23" t="e">
        <f t="shared" si="57"/>
        <v>#VALUE!</v>
      </c>
      <c r="B359" s="2" t="e">
        <f t="shared" si="58"/>
        <v>#VALUE!</v>
      </c>
      <c r="C359" s="28"/>
      <c r="D359" s="39" t="str">
        <f t="shared" si="54"/>
        <v/>
      </c>
      <c r="E359" s="14" t="str">
        <f t="shared" si="55"/>
        <v/>
      </c>
      <c r="F359" s="14" t="str">
        <f t="shared" si="52"/>
        <v/>
      </c>
      <c r="G359" s="14" t="str">
        <f>+IF(E359="","",IF(COUNT($F$8:F359)=IF($G$3="",$N$3,$G$3),F359-E359,IF(E359&lt;F359,F359-E359,ROUND(+E359*IF(($F$3)&gt;=0.01,$F$3,$M$3)/12,))))</f>
        <v/>
      </c>
      <c r="H359" s="14" t="str">
        <f t="shared" si="53"/>
        <v/>
      </c>
      <c r="J359" s="14" t="str">
        <f t="shared" si="56"/>
        <v/>
      </c>
      <c r="O359" s="42"/>
      <c r="P359" s="57"/>
      <c r="Q359" s="30"/>
    </row>
    <row r="360" spans="1:17" s="2" customFormat="1" x14ac:dyDescent="0.25">
      <c r="A360" s="23" t="e">
        <f t="shared" si="57"/>
        <v>#VALUE!</v>
      </c>
      <c r="B360" s="2" t="e">
        <f t="shared" si="58"/>
        <v>#VALUE!</v>
      </c>
      <c r="C360" s="28"/>
      <c r="D360" s="39" t="str">
        <f t="shared" si="54"/>
        <v/>
      </c>
      <c r="E360" s="14" t="str">
        <f t="shared" si="55"/>
        <v/>
      </c>
      <c r="F360" s="14" t="str">
        <f t="shared" si="52"/>
        <v/>
      </c>
      <c r="G360" s="14" t="str">
        <f>+IF(E360="","",IF(COUNT($F$8:F360)=IF($G$3="",$N$3,$G$3),F360-E360,IF(E360&lt;F360,F360-E360,ROUND(+E360*IF(($F$3)&gt;=0.01,$F$3,$M$3)/12,))))</f>
        <v/>
      </c>
      <c r="H360" s="14" t="str">
        <f t="shared" si="53"/>
        <v/>
      </c>
      <c r="J360" s="14" t="str">
        <f t="shared" si="56"/>
        <v/>
      </c>
      <c r="O360" s="42"/>
      <c r="P360" s="57"/>
      <c r="Q360" s="30"/>
    </row>
    <row r="361" spans="1:17" s="2" customFormat="1" x14ac:dyDescent="0.25">
      <c r="A361" s="23" t="e">
        <f t="shared" si="57"/>
        <v>#VALUE!</v>
      </c>
      <c r="B361" s="2" t="e">
        <f t="shared" si="58"/>
        <v>#VALUE!</v>
      </c>
      <c r="C361" s="28"/>
      <c r="D361" s="39" t="str">
        <f t="shared" si="54"/>
        <v/>
      </c>
      <c r="E361" s="14" t="str">
        <f t="shared" si="55"/>
        <v/>
      </c>
      <c r="F361" s="14" t="str">
        <f t="shared" si="52"/>
        <v/>
      </c>
      <c r="G361" s="14" t="str">
        <f>+IF(E361="","",IF(COUNT($F$8:F361)=IF($G$3="",$N$3,$G$3),F361-E361,IF(E361&lt;F361,F361-E361,ROUND(+E361*IF(($F$3)&gt;=0.01,$F$3,$M$3)/12,))))</f>
        <v/>
      </c>
      <c r="H361" s="14" t="str">
        <f t="shared" si="53"/>
        <v/>
      </c>
      <c r="J361" s="14" t="str">
        <f t="shared" si="56"/>
        <v/>
      </c>
      <c r="O361" s="42"/>
      <c r="P361" s="57"/>
      <c r="Q361" s="30"/>
    </row>
    <row r="362" spans="1:17" s="2" customFormat="1" x14ac:dyDescent="0.25">
      <c r="A362" s="23" t="e">
        <f t="shared" si="57"/>
        <v>#VALUE!</v>
      </c>
      <c r="B362" s="2" t="e">
        <f t="shared" si="58"/>
        <v>#VALUE!</v>
      </c>
      <c r="C362" s="28"/>
      <c r="D362" s="39" t="str">
        <f t="shared" si="54"/>
        <v/>
      </c>
      <c r="E362" s="14" t="str">
        <f t="shared" si="55"/>
        <v/>
      </c>
      <c r="F362" s="14" t="str">
        <f t="shared" si="52"/>
        <v/>
      </c>
      <c r="G362" s="14" t="str">
        <f>+IF(E362="","",IF(COUNT($F$8:F362)=IF($G$3="",$N$3,$G$3),F362-E362,IF(E362&lt;F362,F362-E362,ROUND(+E362*IF(($F$3)&gt;=0.01,$F$3,$M$3)/12,))))</f>
        <v/>
      </c>
      <c r="H362" s="14" t="str">
        <f t="shared" si="53"/>
        <v/>
      </c>
      <c r="J362" s="14" t="str">
        <f t="shared" si="56"/>
        <v/>
      </c>
      <c r="O362" s="42"/>
      <c r="P362" s="57"/>
      <c r="Q362" s="30"/>
    </row>
    <row r="363" spans="1:17" s="2" customFormat="1" x14ac:dyDescent="0.25">
      <c r="A363" s="23" t="e">
        <f t="shared" si="57"/>
        <v>#VALUE!</v>
      </c>
      <c r="B363" s="2" t="e">
        <f t="shared" si="58"/>
        <v>#VALUE!</v>
      </c>
      <c r="C363" s="28"/>
      <c r="D363" s="39" t="str">
        <f t="shared" si="54"/>
        <v/>
      </c>
      <c r="E363" s="14" t="str">
        <f t="shared" si="55"/>
        <v/>
      </c>
      <c r="F363" s="14" t="str">
        <f t="shared" si="52"/>
        <v/>
      </c>
      <c r="G363" s="14" t="str">
        <f>+IF(E363="","",IF(COUNT($F$8:F363)=IF($G$3="",$N$3,$G$3),F363-E363,IF(E363&lt;F363,F363-E363,ROUND(+E363*IF(($F$3)&gt;=0.01,$F$3,$M$3)/12,))))</f>
        <v/>
      </c>
      <c r="H363" s="14" t="str">
        <f t="shared" si="53"/>
        <v/>
      </c>
      <c r="J363" s="14" t="str">
        <f t="shared" si="56"/>
        <v/>
      </c>
      <c r="O363" s="42"/>
      <c r="P363" s="57"/>
      <c r="Q363" s="30"/>
    </row>
    <row r="364" spans="1:17" s="2" customFormat="1" x14ac:dyDescent="0.25">
      <c r="A364" s="23" t="e">
        <f t="shared" si="57"/>
        <v>#VALUE!</v>
      </c>
      <c r="B364" s="2" t="e">
        <f t="shared" si="58"/>
        <v>#VALUE!</v>
      </c>
      <c r="C364" s="28"/>
      <c r="D364" s="39" t="str">
        <f t="shared" si="54"/>
        <v/>
      </c>
      <c r="E364" s="14" t="str">
        <f t="shared" si="55"/>
        <v/>
      </c>
      <c r="F364" s="14" t="str">
        <f t="shared" si="52"/>
        <v/>
      </c>
      <c r="G364" s="14" t="str">
        <f>+IF(E364="","",IF(COUNT($F$8:F364)=IF($G$3="",$N$3,$G$3),F364-E364,IF(E364&lt;F364,F364-E364,ROUND(+E364*IF(($F$3)&gt;=0.01,$F$3,$M$3)/12,))))</f>
        <v/>
      </c>
      <c r="H364" s="14" t="str">
        <f t="shared" si="53"/>
        <v/>
      </c>
      <c r="J364" s="14" t="str">
        <f t="shared" si="56"/>
        <v/>
      </c>
      <c r="O364" s="42"/>
      <c r="P364" s="57"/>
      <c r="Q364" s="30"/>
    </row>
    <row r="365" spans="1:17" s="2" customFormat="1" x14ac:dyDescent="0.25">
      <c r="A365" s="23" t="e">
        <f t="shared" si="57"/>
        <v>#VALUE!</v>
      </c>
      <c r="B365" s="2" t="e">
        <f t="shared" si="58"/>
        <v>#VALUE!</v>
      </c>
      <c r="C365" s="28"/>
      <c r="D365" s="39" t="str">
        <f t="shared" si="54"/>
        <v/>
      </c>
      <c r="E365" s="14" t="str">
        <f t="shared" si="55"/>
        <v/>
      </c>
      <c r="F365" s="14" t="str">
        <f t="shared" si="52"/>
        <v/>
      </c>
      <c r="G365" s="14" t="str">
        <f>+IF(E365="","",IF(COUNT($F$8:F365)=IF($G$3="",$N$3,$G$3),F365-E365,IF(E365&lt;F365,F365-E365,ROUND(+E365*IF(($F$3)&gt;=0.01,$F$3,$M$3)/12,))))</f>
        <v/>
      </c>
      <c r="H365" s="14" t="str">
        <f t="shared" si="53"/>
        <v/>
      </c>
      <c r="J365" s="14" t="str">
        <f t="shared" si="56"/>
        <v/>
      </c>
      <c r="O365" s="42"/>
      <c r="P365" s="57"/>
      <c r="Q365" s="30"/>
    </row>
    <row r="366" spans="1:17" s="2" customFormat="1" x14ac:dyDescent="0.25">
      <c r="A366" s="23" t="e">
        <f t="shared" si="57"/>
        <v>#VALUE!</v>
      </c>
      <c r="B366" s="2" t="e">
        <f t="shared" si="58"/>
        <v>#VALUE!</v>
      </c>
      <c r="C366" s="28"/>
      <c r="D366" s="39" t="str">
        <f t="shared" si="54"/>
        <v/>
      </c>
      <c r="E366" s="14" t="str">
        <f t="shared" si="55"/>
        <v/>
      </c>
      <c r="F366" s="14" t="str">
        <f t="shared" si="52"/>
        <v/>
      </c>
      <c r="G366" s="14" t="str">
        <f>+IF(E366="","",IF(COUNT($F$8:F366)=IF($G$3="",$N$3,$G$3),F366-E366,IF(E366&lt;F366,F366-E366,ROUND(+E366*IF(($F$3)&gt;=0.01,$F$3,$M$3)/12,))))</f>
        <v/>
      </c>
      <c r="H366" s="14" t="str">
        <f t="shared" si="53"/>
        <v/>
      </c>
      <c r="J366" s="14" t="str">
        <f t="shared" si="56"/>
        <v/>
      </c>
      <c r="O366" s="42"/>
      <c r="P366" s="57"/>
      <c r="Q366" s="30"/>
    </row>
    <row r="367" spans="1:17" s="2" customFormat="1" x14ac:dyDescent="0.25">
      <c r="A367" s="23" t="e">
        <f t="shared" ref="A367:A430" si="59">+IF(MONTH(D367)=3,"MARCH"&amp;YEAR(D367),"")</f>
        <v>#VALUE!</v>
      </c>
      <c r="B367" s="2" t="e">
        <f t="shared" ref="B367:B430" si="60">+IF(MONTH(D367)&gt;3,YEAR(D367)&amp;"-"&amp;YEAR(D367)+1,YEAR(D367)-1&amp;"-"&amp;YEAR(D367))</f>
        <v>#VALUE!</v>
      </c>
      <c r="C367" s="28"/>
      <c r="D367" s="39" t="str">
        <f t="shared" ref="D367:D430" si="61">IF(E367="","",IF(MONTH(D366)&lt;&gt;12,DAY(D366)&amp;"/"&amp;MONTH(D366)+1&amp;"/"&amp;YEAR(D366),DAY(D366)&amp;"/"&amp;1&amp;"/"&amp;YEAR(D366)+1))</f>
        <v/>
      </c>
      <c r="E367" s="14" t="str">
        <f t="shared" ref="E367:E430" si="62">+IF(OR(H366=0,H366=""),"",H366)</f>
        <v/>
      </c>
      <c r="F367" s="14" t="str">
        <f t="shared" si="52"/>
        <v/>
      </c>
      <c r="G367" s="14" t="str">
        <f>+IF(E367="","",IF(COUNT($F$8:F367)=IF($G$3="",$N$3,$G$3),F367-E367,IF(E367&lt;F367,F367-E367,ROUND(+E367*IF(($F$3)&gt;=0.01,$F$3,$M$3)/12,))))</f>
        <v/>
      </c>
      <c r="H367" s="14" t="str">
        <f t="shared" ref="H367:H430" si="63">+IF(E367="","",IF(+E367+G367-F367&gt;0,E367+G367-F367,0))</f>
        <v/>
      </c>
      <c r="J367" s="14" t="str">
        <f t="shared" si="56"/>
        <v/>
      </c>
      <c r="O367" s="42"/>
      <c r="P367" s="57"/>
      <c r="Q367" s="30"/>
    </row>
    <row r="368" spans="1:17" s="2" customFormat="1" x14ac:dyDescent="0.25">
      <c r="A368" s="23" t="e">
        <f t="shared" si="59"/>
        <v>#VALUE!</v>
      </c>
      <c r="B368" s="2" t="e">
        <f t="shared" si="60"/>
        <v>#VALUE!</v>
      </c>
      <c r="C368" s="28"/>
      <c r="D368" s="39" t="str">
        <f t="shared" si="61"/>
        <v/>
      </c>
      <c r="E368" s="14" t="str">
        <f t="shared" si="62"/>
        <v/>
      </c>
      <c r="F368" s="14" t="str">
        <f t="shared" si="52"/>
        <v/>
      </c>
      <c r="G368" s="14" t="str">
        <f>+IF(E368="","",IF(COUNT($F$8:F368)=IF($G$3="",$N$3,$G$3),F368-E368,IF(E368&lt;F368,F368-E368,ROUND(+E368*IF(($F$3)&gt;=0.01,$F$3,$M$3)/12,))))</f>
        <v/>
      </c>
      <c r="H368" s="14" t="str">
        <f t="shared" si="63"/>
        <v/>
      </c>
      <c r="J368" s="14" t="str">
        <f t="shared" si="56"/>
        <v/>
      </c>
      <c r="O368" s="42"/>
      <c r="P368" s="57"/>
      <c r="Q368" s="30"/>
    </row>
    <row r="369" spans="1:17" s="2" customFormat="1" x14ac:dyDescent="0.25">
      <c r="A369" s="23" t="e">
        <f t="shared" si="59"/>
        <v>#VALUE!</v>
      </c>
      <c r="B369" s="2" t="e">
        <f t="shared" si="60"/>
        <v>#VALUE!</v>
      </c>
      <c r="C369" s="28"/>
      <c r="D369" s="39" t="str">
        <f t="shared" si="61"/>
        <v/>
      </c>
      <c r="E369" s="14" t="str">
        <f t="shared" si="62"/>
        <v/>
      </c>
      <c r="F369" s="14" t="str">
        <f t="shared" si="52"/>
        <v/>
      </c>
      <c r="G369" s="14" t="str">
        <f>+IF(E369="","",IF(COUNT($F$8:F369)=IF($G$3="",$N$3,$G$3),F369-E369,IF(E369&lt;F369,F369-E369,ROUND(+E369*IF(($F$3)&gt;=0.01,$F$3,$M$3)/12,))))</f>
        <v/>
      </c>
      <c r="H369" s="14" t="str">
        <f t="shared" si="63"/>
        <v/>
      </c>
      <c r="J369" s="14" t="str">
        <f t="shared" si="56"/>
        <v/>
      </c>
      <c r="O369" s="42"/>
      <c r="P369" s="57"/>
      <c r="Q369" s="30"/>
    </row>
    <row r="370" spans="1:17" s="2" customFormat="1" x14ac:dyDescent="0.25">
      <c r="A370" s="23" t="e">
        <f t="shared" si="59"/>
        <v>#VALUE!</v>
      </c>
      <c r="B370" s="2" t="e">
        <f t="shared" si="60"/>
        <v>#VALUE!</v>
      </c>
      <c r="C370" s="28"/>
      <c r="D370" s="39" t="str">
        <f t="shared" si="61"/>
        <v/>
      </c>
      <c r="E370" s="14" t="str">
        <f t="shared" si="62"/>
        <v/>
      </c>
      <c r="F370" s="14" t="str">
        <f t="shared" si="52"/>
        <v/>
      </c>
      <c r="G370" s="14" t="str">
        <f>+IF(E370="","",IF(COUNT($F$8:F370)=IF($G$3="",$N$3,$G$3),F370-E370,IF(E370&lt;F370,F370-E370,ROUND(+E370*IF(($F$3)&gt;=0.01,$F$3,$M$3)/12,))))</f>
        <v/>
      </c>
      <c r="H370" s="14" t="str">
        <f t="shared" si="63"/>
        <v/>
      </c>
      <c r="J370" s="14" t="str">
        <f t="shared" si="56"/>
        <v/>
      </c>
      <c r="O370" s="42"/>
      <c r="P370" s="57"/>
      <c r="Q370" s="30"/>
    </row>
    <row r="371" spans="1:17" s="2" customFormat="1" x14ac:dyDescent="0.25">
      <c r="A371" s="23" t="e">
        <f t="shared" si="59"/>
        <v>#VALUE!</v>
      </c>
      <c r="B371" s="2" t="e">
        <f t="shared" si="60"/>
        <v>#VALUE!</v>
      </c>
      <c r="C371" s="28"/>
      <c r="D371" s="39" t="str">
        <f t="shared" si="61"/>
        <v/>
      </c>
      <c r="E371" s="14" t="str">
        <f t="shared" si="62"/>
        <v/>
      </c>
      <c r="F371" s="14" t="str">
        <f t="shared" si="52"/>
        <v/>
      </c>
      <c r="G371" s="14" t="str">
        <f>+IF(E371="","",IF(COUNT($F$8:F371)=IF($G$3="",$N$3,$G$3),F371-E371,IF(E371&lt;F371,F371-E371,ROUND(+E371*IF(($F$3)&gt;=0.01,$F$3,$M$3)/12,))))</f>
        <v/>
      </c>
      <c r="H371" s="14" t="str">
        <f t="shared" si="63"/>
        <v/>
      </c>
      <c r="J371" s="14" t="str">
        <f t="shared" si="56"/>
        <v/>
      </c>
      <c r="O371" s="42"/>
      <c r="P371" s="57"/>
      <c r="Q371" s="30"/>
    </row>
    <row r="372" spans="1:17" s="2" customFormat="1" x14ac:dyDescent="0.25">
      <c r="A372" s="23" t="e">
        <f t="shared" si="59"/>
        <v>#VALUE!</v>
      </c>
      <c r="B372" s="2" t="e">
        <f t="shared" si="60"/>
        <v>#VALUE!</v>
      </c>
      <c r="C372" s="28"/>
      <c r="D372" s="39" t="str">
        <f t="shared" si="61"/>
        <v/>
      </c>
      <c r="E372" s="14" t="str">
        <f t="shared" si="62"/>
        <v/>
      </c>
      <c r="F372" s="14" t="str">
        <f t="shared" si="52"/>
        <v/>
      </c>
      <c r="G372" s="14" t="str">
        <f>+IF(E372="","",IF(COUNT($F$8:F372)=IF($G$3="",$N$3,$G$3),F372-E372,IF(E372&lt;F372,F372-E372,ROUND(+E372*IF(($F$3)&gt;=0.01,$F$3,$M$3)/12,))))</f>
        <v/>
      </c>
      <c r="H372" s="14" t="str">
        <f t="shared" si="63"/>
        <v/>
      </c>
      <c r="J372" s="14" t="str">
        <f t="shared" si="56"/>
        <v/>
      </c>
      <c r="O372" s="42"/>
      <c r="P372" s="57"/>
      <c r="Q372" s="30"/>
    </row>
    <row r="373" spans="1:17" s="2" customFormat="1" x14ac:dyDescent="0.25">
      <c r="A373" s="23" t="e">
        <f t="shared" si="59"/>
        <v>#VALUE!</v>
      </c>
      <c r="B373" s="2" t="e">
        <f t="shared" si="60"/>
        <v>#VALUE!</v>
      </c>
      <c r="C373" s="28"/>
      <c r="D373" s="39" t="str">
        <f t="shared" si="61"/>
        <v/>
      </c>
      <c r="E373" s="14" t="str">
        <f t="shared" si="62"/>
        <v/>
      </c>
      <c r="F373" s="14" t="str">
        <f t="shared" si="52"/>
        <v/>
      </c>
      <c r="G373" s="14" t="str">
        <f>+IF(E373="","",IF(COUNT($F$8:F373)=IF($G$3="",$N$3,$G$3),F373-E373,IF(E373&lt;F373,F373-E373,ROUND(+E373*IF(($F$3)&gt;=0.01,$F$3,$M$3)/12,))))</f>
        <v/>
      </c>
      <c r="H373" s="14" t="str">
        <f t="shared" si="63"/>
        <v/>
      </c>
      <c r="J373" s="14" t="str">
        <f t="shared" si="56"/>
        <v/>
      </c>
      <c r="O373" s="42"/>
      <c r="P373" s="57"/>
      <c r="Q373" s="30"/>
    </row>
    <row r="374" spans="1:17" s="2" customFormat="1" x14ac:dyDescent="0.25">
      <c r="A374" s="23" t="e">
        <f t="shared" si="59"/>
        <v>#VALUE!</v>
      </c>
      <c r="B374" s="2" t="e">
        <f t="shared" si="60"/>
        <v>#VALUE!</v>
      </c>
      <c r="C374" s="28"/>
      <c r="D374" s="39" t="str">
        <f t="shared" si="61"/>
        <v/>
      </c>
      <c r="E374" s="14" t="str">
        <f t="shared" si="62"/>
        <v/>
      </c>
      <c r="F374" s="14" t="str">
        <f t="shared" si="52"/>
        <v/>
      </c>
      <c r="G374" s="14" t="str">
        <f>+IF(E374="","",IF(COUNT($F$8:F374)=IF($G$3="",$N$3,$G$3),F374-E374,IF(E374&lt;F374,F374-E374,ROUND(+E374*IF(($F$3)&gt;=0.01,$F$3,$M$3)/12,))))</f>
        <v/>
      </c>
      <c r="H374" s="14" t="str">
        <f t="shared" si="63"/>
        <v/>
      </c>
      <c r="J374" s="14" t="str">
        <f t="shared" si="56"/>
        <v/>
      </c>
      <c r="O374" s="42"/>
      <c r="P374" s="57"/>
      <c r="Q374" s="30"/>
    </row>
    <row r="375" spans="1:17" s="2" customFormat="1" x14ac:dyDescent="0.25">
      <c r="A375" s="23" t="e">
        <f t="shared" si="59"/>
        <v>#VALUE!</v>
      </c>
      <c r="B375" s="2" t="e">
        <f t="shared" si="60"/>
        <v>#VALUE!</v>
      </c>
      <c r="C375" s="28"/>
      <c r="D375" s="39" t="str">
        <f t="shared" si="61"/>
        <v/>
      </c>
      <c r="E375" s="14" t="str">
        <f t="shared" si="62"/>
        <v/>
      </c>
      <c r="F375" s="14" t="str">
        <f t="shared" si="52"/>
        <v/>
      </c>
      <c r="G375" s="14" t="str">
        <f>+IF(E375="","",IF(COUNT($F$8:F375)=IF($G$3="",$N$3,$G$3),F375-E375,IF(E375&lt;F375,F375-E375,ROUND(+E375*IF(($F$3)&gt;=0.01,$F$3,$M$3)/12,))))</f>
        <v/>
      </c>
      <c r="H375" s="14" t="str">
        <f t="shared" si="63"/>
        <v/>
      </c>
      <c r="J375" s="14" t="str">
        <f t="shared" si="56"/>
        <v/>
      </c>
      <c r="O375" s="42"/>
      <c r="P375" s="57"/>
      <c r="Q375" s="30"/>
    </row>
    <row r="376" spans="1:17" s="2" customFormat="1" x14ac:dyDescent="0.25">
      <c r="A376" s="23" t="e">
        <f t="shared" si="59"/>
        <v>#VALUE!</v>
      </c>
      <c r="B376" s="2" t="e">
        <f t="shared" si="60"/>
        <v>#VALUE!</v>
      </c>
      <c r="C376" s="28"/>
      <c r="D376" s="39" t="str">
        <f t="shared" si="61"/>
        <v/>
      </c>
      <c r="E376" s="14" t="str">
        <f t="shared" si="62"/>
        <v/>
      </c>
      <c r="F376" s="14" t="str">
        <f t="shared" si="52"/>
        <v/>
      </c>
      <c r="G376" s="14" t="str">
        <f>+IF(E376="","",IF(COUNT($F$8:F376)=IF($G$3="",$N$3,$G$3),F376-E376,IF(E376&lt;F376,F376-E376,ROUND(+E376*IF(($F$3)&gt;=0.01,$F$3,$M$3)/12,))))</f>
        <v/>
      </c>
      <c r="H376" s="14" t="str">
        <f t="shared" si="63"/>
        <v/>
      </c>
      <c r="J376" s="14" t="str">
        <f t="shared" si="56"/>
        <v/>
      </c>
      <c r="O376" s="42"/>
      <c r="P376" s="57"/>
      <c r="Q376" s="30"/>
    </row>
    <row r="377" spans="1:17" s="2" customFormat="1" x14ac:dyDescent="0.25">
      <c r="A377" s="23" t="e">
        <f t="shared" si="59"/>
        <v>#VALUE!</v>
      </c>
      <c r="B377" s="2" t="e">
        <f t="shared" si="60"/>
        <v>#VALUE!</v>
      </c>
      <c r="C377" s="28"/>
      <c r="D377" s="39" t="str">
        <f t="shared" si="61"/>
        <v/>
      </c>
      <c r="E377" s="14" t="str">
        <f t="shared" si="62"/>
        <v/>
      </c>
      <c r="F377" s="14" t="str">
        <f t="shared" si="52"/>
        <v/>
      </c>
      <c r="G377" s="14" t="str">
        <f>+IF(E377="","",IF(COUNT($F$8:F377)=IF($G$3="",$N$3,$G$3),F377-E377,IF(E377&lt;F377,F377-E377,ROUND(+E377*IF(($F$3)&gt;=0.01,$F$3,$M$3)/12,))))</f>
        <v/>
      </c>
      <c r="H377" s="14" t="str">
        <f t="shared" si="63"/>
        <v/>
      </c>
      <c r="J377" s="14" t="str">
        <f t="shared" si="56"/>
        <v/>
      </c>
      <c r="O377" s="42"/>
      <c r="P377" s="57"/>
      <c r="Q377" s="30"/>
    </row>
    <row r="378" spans="1:17" s="2" customFormat="1" x14ac:dyDescent="0.25">
      <c r="A378" s="23" t="e">
        <f t="shared" si="59"/>
        <v>#VALUE!</v>
      </c>
      <c r="B378" s="2" t="e">
        <f t="shared" si="60"/>
        <v>#VALUE!</v>
      </c>
      <c r="C378" s="28"/>
      <c r="D378" s="39" t="str">
        <f t="shared" si="61"/>
        <v/>
      </c>
      <c r="E378" s="14" t="str">
        <f t="shared" si="62"/>
        <v/>
      </c>
      <c r="F378" s="14" t="str">
        <f t="shared" si="52"/>
        <v/>
      </c>
      <c r="G378" s="14" t="str">
        <f>+IF(E378="","",IF(COUNT($F$8:F378)=IF($G$3="",$N$3,$G$3),F378-E378,IF(E378&lt;F378,F378-E378,ROUND(+E378*IF(($F$3)&gt;=0.01,$F$3,$M$3)/12,))))</f>
        <v/>
      </c>
      <c r="H378" s="14" t="str">
        <f t="shared" si="63"/>
        <v/>
      </c>
      <c r="J378" s="14" t="str">
        <f t="shared" si="56"/>
        <v/>
      </c>
      <c r="O378" s="42"/>
      <c r="P378" s="57"/>
      <c r="Q378" s="30"/>
    </row>
    <row r="379" spans="1:17" s="2" customFormat="1" x14ac:dyDescent="0.25">
      <c r="A379" s="23" t="e">
        <f t="shared" si="59"/>
        <v>#VALUE!</v>
      </c>
      <c r="B379" s="2" t="e">
        <f t="shared" si="60"/>
        <v>#VALUE!</v>
      </c>
      <c r="C379" s="28"/>
      <c r="D379" s="39" t="str">
        <f t="shared" si="61"/>
        <v/>
      </c>
      <c r="E379" s="14" t="str">
        <f t="shared" si="62"/>
        <v/>
      </c>
      <c r="F379" s="14" t="str">
        <f t="shared" si="52"/>
        <v/>
      </c>
      <c r="G379" s="14" t="str">
        <f>+IF(E379="","",IF(COUNT($F$8:F379)=IF($G$3="",$N$3,$G$3),F379-E379,IF(E379&lt;F379,F379-E379,ROUND(+E379*IF(($F$3)&gt;=0.01,$F$3,$M$3)/12,))))</f>
        <v/>
      </c>
      <c r="H379" s="14" t="str">
        <f t="shared" si="63"/>
        <v/>
      </c>
      <c r="J379" s="14" t="str">
        <f t="shared" si="56"/>
        <v/>
      </c>
      <c r="O379" s="42"/>
      <c r="P379" s="57"/>
      <c r="Q379" s="30"/>
    </row>
    <row r="380" spans="1:17" s="2" customFormat="1" x14ac:dyDescent="0.25">
      <c r="A380" s="23" t="e">
        <f t="shared" si="59"/>
        <v>#VALUE!</v>
      </c>
      <c r="B380" s="2" t="e">
        <f t="shared" si="60"/>
        <v>#VALUE!</v>
      </c>
      <c r="C380" s="28"/>
      <c r="D380" s="39" t="str">
        <f t="shared" si="61"/>
        <v/>
      </c>
      <c r="E380" s="14" t="str">
        <f t="shared" si="62"/>
        <v/>
      </c>
      <c r="F380" s="14" t="str">
        <f t="shared" si="52"/>
        <v/>
      </c>
      <c r="G380" s="14" t="str">
        <f>+IF(E380="","",IF(COUNT($F$8:F380)=IF($G$3="",$N$3,$G$3),F380-E380,IF(E380&lt;F380,F380-E380,ROUND(+E380*IF(($F$3)&gt;=0.01,$F$3,$M$3)/12,))))</f>
        <v/>
      </c>
      <c r="H380" s="14" t="str">
        <f t="shared" si="63"/>
        <v/>
      </c>
      <c r="J380" s="14" t="str">
        <f t="shared" si="56"/>
        <v/>
      </c>
      <c r="O380" s="42"/>
      <c r="P380" s="57"/>
      <c r="Q380" s="30"/>
    </row>
    <row r="381" spans="1:17" s="2" customFormat="1" x14ac:dyDescent="0.25">
      <c r="A381" s="23" t="e">
        <f t="shared" si="59"/>
        <v>#VALUE!</v>
      </c>
      <c r="B381" s="2" t="e">
        <f t="shared" si="60"/>
        <v>#VALUE!</v>
      </c>
      <c r="C381" s="28"/>
      <c r="D381" s="39" t="str">
        <f t="shared" si="61"/>
        <v/>
      </c>
      <c r="E381" s="14" t="str">
        <f t="shared" si="62"/>
        <v/>
      </c>
      <c r="F381" s="14" t="str">
        <f t="shared" si="52"/>
        <v/>
      </c>
      <c r="G381" s="14" t="str">
        <f>+IF(E381="","",IF(COUNT($F$8:F381)=IF($G$3="",$N$3,$G$3),F381-E381,IF(E381&lt;F381,F381-E381,ROUND(+E381*IF(($F$3)&gt;=0.01,$F$3,$M$3)/12,))))</f>
        <v/>
      </c>
      <c r="H381" s="14" t="str">
        <f t="shared" si="63"/>
        <v/>
      </c>
      <c r="J381" s="14" t="str">
        <f t="shared" si="56"/>
        <v/>
      </c>
      <c r="O381" s="42"/>
      <c r="P381" s="57"/>
      <c r="Q381" s="30"/>
    </row>
    <row r="382" spans="1:17" s="2" customFormat="1" x14ac:dyDescent="0.25">
      <c r="A382" s="23" t="e">
        <f t="shared" si="59"/>
        <v>#VALUE!</v>
      </c>
      <c r="B382" s="2" t="e">
        <f t="shared" si="60"/>
        <v>#VALUE!</v>
      </c>
      <c r="C382" s="28"/>
      <c r="D382" s="39" t="str">
        <f t="shared" si="61"/>
        <v/>
      </c>
      <c r="E382" s="14" t="str">
        <f t="shared" si="62"/>
        <v/>
      </c>
      <c r="F382" s="14" t="str">
        <f t="shared" si="52"/>
        <v/>
      </c>
      <c r="G382" s="14" t="str">
        <f>+IF(E382="","",IF(COUNT($F$8:F382)=IF($G$3="",$N$3,$G$3),F382-E382,IF(E382&lt;F382,F382-E382,ROUND(+E382*IF(($F$3)&gt;=0.01,$F$3,$M$3)/12,))))</f>
        <v/>
      </c>
      <c r="H382" s="14" t="str">
        <f t="shared" si="63"/>
        <v/>
      </c>
      <c r="J382" s="14" t="str">
        <f t="shared" si="56"/>
        <v/>
      </c>
      <c r="O382" s="42"/>
      <c r="P382" s="57"/>
      <c r="Q382" s="30"/>
    </row>
    <row r="383" spans="1:17" s="2" customFormat="1" x14ac:dyDescent="0.25">
      <c r="A383" s="23" t="e">
        <f t="shared" si="59"/>
        <v>#VALUE!</v>
      </c>
      <c r="B383" s="2" t="e">
        <f t="shared" si="60"/>
        <v>#VALUE!</v>
      </c>
      <c r="C383" s="28"/>
      <c r="D383" s="39" t="str">
        <f t="shared" si="61"/>
        <v/>
      </c>
      <c r="E383" s="14" t="str">
        <f t="shared" si="62"/>
        <v/>
      </c>
      <c r="F383" s="14" t="str">
        <f t="shared" si="52"/>
        <v/>
      </c>
      <c r="G383" s="14" t="str">
        <f>+IF(E383="","",IF(COUNT($F$8:F383)=IF($G$3="",$N$3,$G$3),F383-E383,IF(E383&lt;F383,F383-E383,ROUND(+E383*IF(($F$3)&gt;=0.01,$F$3,$M$3)/12,))))</f>
        <v/>
      </c>
      <c r="H383" s="14" t="str">
        <f t="shared" si="63"/>
        <v/>
      </c>
      <c r="J383" s="14" t="str">
        <f t="shared" si="56"/>
        <v/>
      </c>
      <c r="O383" s="42"/>
      <c r="P383" s="57"/>
      <c r="Q383" s="30"/>
    </row>
    <row r="384" spans="1:17" s="2" customFormat="1" x14ac:dyDescent="0.25">
      <c r="A384" s="23" t="e">
        <f t="shared" si="59"/>
        <v>#VALUE!</v>
      </c>
      <c r="B384" s="2" t="e">
        <f t="shared" si="60"/>
        <v>#VALUE!</v>
      </c>
      <c r="C384" s="28"/>
      <c r="D384" s="39" t="str">
        <f t="shared" si="61"/>
        <v/>
      </c>
      <c r="E384" s="14" t="str">
        <f t="shared" si="62"/>
        <v/>
      </c>
      <c r="F384" s="14" t="str">
        <f t="shared" si="52"/>
        <v/>
      </c>
      <c r="G384" s="14" t="str">
        <f>+IF(E384="","",IF(COUNT($F$8:F384)=IF($G$3="",$N$3,$G$3),F384-E384,IF(E384&lt;F384,F384-E384,ROUND(+E384*IF(($F$3)&gt;=0.01,$F$3,$M$3)/12,))))</f>
        <v/>
      </c>
      <c r="H384" s="14" t="str">
        <f t="shared" si="63"/>
        <v/>
      </c>
      <c r="J384" s="14" t="str">
        <f t="shared" si="56"/>
        <v/>
      </c>
      <c r="O384" s="42"/>
      <c r="P384" s="57"/>
      <c r="Q384" s="30"/>
    </row>
    <row r="385" spans="1:17" s="2" customFormat="1" x14ac:dyDescent="0.25">
      <c r="A385" s="23" t="e">
        <f t="shared" si="59"/>
        <v>#VALUE!</v>
      </c>
      <c r="B385" s="2" t="e">
        <f t="shared" si="60"/>
        <v>#VALUE!</v>
      </c>
      <c r="C385" s="28"/>
      <c r="D385" s="39" t="str">
        <f t="shared" si="61"/>
        <v/>
      </c>
      <c r="E385" s="14" t="str">
        <f t="shared" si="62"/>
        <v/>
      </c>
      <c r="F385" s="14" t="str">
        <f t="shared" si="52"/>
        <v/>
      </c>
      <c r="G385" s="14" t="str">
        <f>+IF(E385="","",IF(COUNT($F$8:F385)=IF($G$3="",$N$3,$G$3),F385-E385,IF(E385&lt;F385,F385-E385,ROUND(+E385*IF(($F$3)&gt;=0.01,$F$3,$M$3)/12,))))</f>
        <v/>
      </c>
      <c r="H385" s="14" t="str">
        <f t="shared" si="63"/>
        <v/>
      </c>
      <c r="J385" s="14" t="str">
        <f t="shared" si="56"/>
        <v/>
      </c>
      <c r="O385" s="42"/>
      <c r="P385" s="57"/>
      <c r="Q385" s="30"/>
    </row>
    <row r="386" spans="1:17" s="2" customFormat="1" x14ac:dyDescent="0.25">
      <c r="A386" s="23" t="e">
        <f t="shared" si="59"/>
        <v>#VALUE!</v>
      </c>
      <c r="B386" s="2" t="e">
        <f t="shared" si="60"/>
        <v>#VALUE!</v>
      </c>
      <c r="C386" s="28"/>
      <c r="D386" s="39" t="str">
        <f t="shared" si="61"/>
        <v/>
      </c>
      <c r="E386" s="14" t="str">
        <f t="shared" si="62"/>
        <v/>
      </c>
      <c r="F386" s="14" t="str">
        <f t="shared" si="52"/>
        <v/>
      </c>
      <c r="G386" s="14" t="str">
        <f>+IF(E386="","",IF(COUNT($F$8:F386)=IF($G$3="",$N$3,$G$3),F386-E386,IF(E386&lt;F386,F386-E386,ROUND(+E386*IF(($F$3)&gt;=0.01,$F$3,$M$3)/12,))))</f>
        <v/>
      </c>
      <c r="H386" s="14" t="str">
        <f t="shared" si="63"/>
        <v/>
      </c>
      <c r="J386" s="14" t="str">
        <f t="shared" si="56"/>
        <v/>
      </c>
      <c r="O386" s="42"/>
      <c r="P386" s="57"/>
      <c r="Q386" s="30"/>
    </row>
    <row r="387" spans="1:17" s="2" customFormat="1" x14ac:dyDescent="0.25">
      <c r="A387" s="23" t="e">
        <f t="shared" si="59"/>
        <v>#VALUE!</v>
      </c>
      <c r="B387" s="2" t="e">
        <f t="shared" si="60"/>
        <v>#VALUE!</v>
      </c>
      <c r="C387" s="28"/>
      <c r="D387" s="39" t="str">
        <f t="shared" si="61"/>
        <v/>
      </c>
      <c r="E387" s="14" t="str">
        <f t="shared" si="62"/>
        <v/>
      </c>
      <c r="F387" s="14" t="str">
        <f t="shared" si="52"/>
        <v/>
      </c>
      <c r="G387" s="14" t="str">
        <f>+IF(E387="","",IF(COUNT($F$8:F387)=IF($G$3="",$N$3,$G$3),F387-E387,IF(E387&lt;F387,F387-E387,ROUND(+E387*IF(($F$3)&gt;=0.01,$F$3,$M$3)/12,))))</f>
        <v/>
      </c>
      <c r="H387" s="14" t="str">
        <f t="shared" si="63"/>
        <v/>
      </c>
      <c r="J387" s="14" t="str">
        <f t="shared" si="56"/>
        <v/>
      </c>
      <c r="O387" s="42"/>
      <c r="P387" s="57"/>
      <c r="Q387" s="30"/>
    </row>
    <row r="388" spans="1:17" s="2" customFormat="1" x14ac:dyDescent="0.25">
      <c r="A388" s="23" t="e">
        <f t="shared" si="59"/>
        <v>#VALUE!</v>
      </c>
      <c r="B388" s="2" t="e">
        <f t="shared" si="60"/>
        <v>#VALUE!</v>
      </c>
      <c r="C388" s="28"/>
      <c r="D388" s="39" t="str">
        <f t="shared" si="61"/>
        <v/>
      </c>
      <c r="E388" s="14" t="str">
        <f t="shared" si="62"/>
        <v/>
      </c>
      <c r="F388" s="14" t="str">
        <f t="shared" si="52"/>
        <v/>
      </c>
      <c r="G388" s="14" t="str">
        <f>+IF(E388="","",IF(COUNT($F$8:F388)=IF($G$3="",$N$3,$G$3),F388-E388,IF(E388&lt;F388,F388-E388,ROUND(+E388*IF(($F$3)&gt;=0.01,$F$3,$M$3)/12,))))</f>
        <v/>
      </c>
      <c r="H388" s="14" t="str">
        <f t="shared" si="63"/>
        <v/>
      </c>
      <c r="J388" s="14" t="str">
        <f t="shared" si="56"/>
        <v/>
      </c>
      <c r="O388" s="42"/>
      <c r="P388" s="57"/>
      <c r="Q388" s="30"/>
    </row>
    <row r="389" spans="1:17" s="2" customFormat="1" x14ac:dyDescent="0.25">
      <c r="A389" s="23" t="e">
        <f t="shared" si="59"/>
        <v>#VALUE!</v>
      </c>
      <c r="B389" s="2" t="e">
        <f t="shared" si="60"/>
        <v>#VALUE!</v>
      </c>
      <c r="C389" s="28"/>
      <c r="D389" s="39" t="str">
        <f t="shared" si="61"/>
        <v/>
      </c>
      <c r="E389" s="14" t="str">
        <f t="shared" si="62"/>
        <v/>
      </c>
      <c r="F389" s="14" t="str">
        <f t="shared" si="52"/>
        <v/>
      </c>
      <c r="G389" s="14" t="str">
        <f>+IF(E389="","",IF(COUNT($F$8:F389)=IF($G$3="",$N$3,$G$3),F389-E389,IF(E389&lt;F389,F389-E389,ROUND(+E389*IF(($F$3)&gt;=0.01,$F$3,$M$3)/12,))))</f>
        <v/>
      </c>
      <c r="H389" s="14" t="str">
        <f t="shared" si="63"/>
        <v/>
      </c>
      <c r="J389" s="14" t="str">
        <f t="shared" si="56"/>
        <v/>
      </c>
      <c r="O389" s="42"/>
      <c r="P389" s="57"/>
      <c r="Q389" s="30"/>
    </row>
    <row r="390" spans="1:17" s="2" customFormat="1" x14ac:dyDescent="0.25">
      <c r="A390" s="23" t="e">
        <f t="shared" si="59"/>
        <v>#VALUE!</v>
      </c>
      <c r="B390" s="2" t="e">
        <f t="shared" si="60"/>
        <v>#VALUE!</v>
      </c>
      <c r="C390" s="28"/>
      <c r="D390" s="39" t="str">
        <f t="shared" si="61"/>
        <v/>
      </c>
      <c r="E390" s="14" t="str">
        <f t="shared" si="62"/>
        <v/>
      </c>
      <c r="F390" s="14" t="str">
        <f t="shared" si="52"/>
        <v/>
      </c>
      <c r="G390" s="14" t="str">
        <f>+IF(E390="","",IF(COUNT($F$8:F390)=IF($G$3="",$N$3,$G$3),F390-E390,IF(E390&lt;F390,F390-E390,ROUND(+E390*IF(($F$3)&gt;=0.01,$F$3,$M$3)/12,))))</f>
        <v/>
      </c>
      <c r="H390" s="14" t="str">
        <f t="shared" si="63"/>
        <v/>
      </c>
      <c r="J390" s="14" t="str">
        <f t="shared" si="56"/>
        <v/>
      </c>
      <c r="O390" s="42"/>
      <c r="P390" s="57"/>
      <c r="Q390" s="30"/>
    </row>
    <row r="391" spans="1:17" s="2" customFormat="1" x14ac:dyDescent="0.25">
      <c r="A391" s="23" t="e">
        <f t="shared" si="59"/>
        <v>#VALUE!</v>
      </c>
      <c r="B391" s="2" t="e">
        <f t="shared" si="60"/>
        <v>#VALUE!</v>
      </c>
      <c r="C391" s="28"/>
      <c r="D391" s="39" t="str">
        <f t="shared" si="61"/>
        <v/>
      </c>
      <c r="E391" s="14" t="str">
        <f t="shared" si="62"/>
        <v/>
      </c>
      <c r="F391" s="14" t="str">
        <f t="shared" si="52"/>
        <v/>
      </c>
      <c r="G391" s="14" t="str">
        <f>+IF(E391="","",IF(COUNT($F$8:F391)=IF($G$3="",$N$3,$G$3),F391-E391,IF(E391&lt;F391,F391-E391,ROUND(+E391*IF(($F$3)&gt;=0.01,$F$3,$M$3)/12,))))</f>
        <v/>
      </c>
      <c r="H391" s="14" t="str">
        <f t="shared" si="63"/>
        <v/>
      </c>
      <c r="J391" s="14" t="str">
        <f t="shared" si="56"/>
        <v/>
      </c>
      <c r="O391" s="42"/>
      <c r="P391" s="57"/>
      <c r="Q391" s="30"/>
    </row>
    <row r="392" spans="1:17" s="2" customFormat="1" x14ac:dyDescent="0.25">
      <c r="A392" s="23" t="e">
        <f t="shared" si="59"/>
        <v>#VALUE!</v>
      </c>
      <c r="B392" s="2" t="e">
        <f t="shared" si="60"/>
        <v>#VALUE!</v>
      </c>
      <c r="C392" s="28"/>
      <c r="D392" s="39" t="str">
        <f t="shared" si="61"/>
        <v/>
      </c>
      <c r="E392" s="14" t="str">
        <f t="shared" si="62"/>
        <v/>
      </c>
      <c r="F392" s="14" t="str">
        <f t="shared" ref="F392:F455" si="64">+IF(E392="","",IF(E392&gt;0,IF($H$3&gt;0,$H$3,$O$3),0))</f>
        <v/>
      </c>
      <c r="G392" s="14" t="str">
        <f>+IF(E392="","",IF(COUNT($F$8:F392)=IF($G$3="",$N$3,$G$3),F392-E392,IF(E392&lt;F392,F392-E392,ROUND(+E392*IF(($F$3)&gt;=0.01,$F$3,$M$3)/12,))))</f>
        <v/>
      </c>
      <c r="H392" s="14" t="str">
        <f t="shared" si="63"/>
        <v/>
      </c>
      <c r="J392" s="14" t="str">
        <f t="shared" si="56"/>
        <v/>
      </c>
      <c r="O392" s="42"/>
      <c r="P392" s="57"/>
      <c r="Q392" s="30"/>
    </row>
    <row r="393" spans="1:17" s="2" customFormat="1" x14ac:dyDescent="0.25">
      <c r="A393" s="23" t="e">
        <f t="shared" si="59"/>
        <v>#VALUE!</v>
      </c>
      <c r="B393" s="2" t="e">
        <f t="shared" si="60"/>
        <v>#VALUE!</v>
      </c>
      <c r="C393" s="28"/>
      <c r="D393" s="39" t="str">
        <f t="shared" si="61"/>
        <v/>
      </c>
      <c r="E393" s="14" t="str">
        <f t="shared" si="62"/>
        <v/>
      </c>
      <c r="F393" s="14" t="str">
        <f t="shared" si="64"/>
        <v/>
      </c>
      <c r="G393" s="14" t="str">
        <f>+IF(E393="","",IF(COUNT($F$8:F393)=IF($G$3="",$N$3,$G$3),F393-E393,IF(E393&lt;F393,F393-E393,ROUND(+E393*IF(($F$3)&gt;=0.01,$F$3,$M$3)/12,))))</f>
        <v/>
      </c>
      <c r="H393" s="14" t="str">
        <f t="shared" si="63"/>
        <v/>
      </c>
      <c r="J393" s="14" t="str">
        <f t="shared" si="56"/>
        <v/>
      </c>
      <c r="O393" s="42"/>
      <c r="P393" s="57"/>
      <c r="Q393" s="30"/>
    </row>
    <row r="394" spans="1:17" s="2" customFormat="1" x14ac:dyDescent="0.25">
      <c r="A394" s="23" t="e">
        <f t="shared" si="59"/>
        <v>#VALUE!</v>
      </c>
      <c r="B394" s="2" t="e">
        <f t="shared" si="60"/>
        <v>#VALUE!</v>
      </c>
      <c r="C394" s="28"/>
      <c r="D394" s="39" t="str">
        <f t="shared" si="61"/>
        <v/>
      </c>
      <c r="E394" s="14" t="str">
        <f t="shared" si="62"/>
        <v/>
      </c>
      <c r="F394" s="14" t="str">
        <f t="shared" si="64"/>
        <v/>
      </c>
      <c r="G394" s="14" t="str">
        <f>+IF(E394="","",IF(COUNT($F$8:F394)=IF($G$3="",$N$3,$G$3),F394-E394,IF(E394&lt;F394,F394-E394,ROUND(+E394*IF(($F$3)&gt;=0.01,$F$3,$M$3)/12,))))</f>
        <v/>
      </c>
      <c r="H394" s="14" t="str">
        <f t="shared" si="63"/>
        <v/>
      </c>
      <c r="J394" s="14" t="str">
        <f t="shared" si="56"/>
        <v/>
      </c>
      <c r="O394" s="42"/>
      <c r="P394" s="57"/>
      <c r="Q394" s="30"/>
    </row>
    <row r="395" spans="1:17" s="2" customFormat="1" x14ac:dyDescent="0.25">
      <c r="A395" s="23" t="e">
        <f t="shared" si="59"/>
        <v>#VALUE!</v>
      </c>
      <c r="B395" s="2" t="e">
        <f t="shared" si="60"/>
        <v>#VALUE!</v>
      </c>
      <c r="C395" s="28"/>
      <c r="D395" s="39" t="str">
        <f t="shared" si="61"/>
        <v/>
      </c>
      <c r="E395" s="14" t="str">
        <f t="shared" si="62"/>
        <v/>
      </c>
      <c r="F395" s="14" t="str">
        <f t="shared" si="64"/>
        <v/>
      </c>
      <c r="G395" s="14" t="str">
        <f>+IF(E395="","",IF(COUNT($F$8:F395)=IF($G$3="",$N$3,$G$3),F395-E395,IF(E395&lt;F395,F395-E395,ROUND(+E395*IF(($F$3)&gt;=0.01,$F$3,$M$3)/12,))))</f>
        <v/>
      </c>
      <c r="H395" s="14" t="str">
        <f t="shared" si="63"/>
        <v/>
      </c>
      <c r="J395" s="14" t="str">
        <f t="shared" si="56"/>
        <v/>
      </c>
      <c r="O395" s="42"/>
      <c r="P395" s="57"/>
      <c r="Q395" s="30"/>
    </row>
    <row r="396" spans="1:17" s="2" customFormat="1" x14ac:dyDescent="0.25">
      <c r="A396" s="23" t="e">
        <f t="shared" si="59"/>
        <v>#VALUE!</v>
      </c>
      <c r="B396" s="2" t="e">
        <f t="shared" si="60"/>
        <v>#VALUE!</v>
      </c>
      <c r="C396" s="28"/>
      <c r="D396" s="39" t="str">
        <f t="shared" si="61"/>
        <v/>
      </c>
      <c r="E396" s="14" t="str">
        <f t="shared" si="62"/>
        <v/>
      </c>
      <c r="F396" s="14" t="str">
        <f t="shared" si="64"/>
        <v/>
      </c>
      <c r="G396" s="14" t="str">
        <f>+IF(E396="","",IF(COUNT($F$8:F396)=IF($G$3="",$N$3,$G$3),F396-E396,IF(E396&lt;F396,F396-E396,ROUND(+E396*IF(($F$3)&gt;=0.01,$F$3,$M$3)/12,))))</f>
        <v/>
      </c>
      <c r="H396" s="14" t="str">
        <f t="shared" si="63"/>
        <v/>
      </c>
      <c r="J396" s="14" t="str">
        <f t="shared" si="56"/>
        <v/>
      </c>
      <c r="O396" s="42"/>
      <c r="P396" s="57"/>
      <c r="Q396" s="30"/>
    </row>
    <row r="397" spans="1:17" s="2" customFormat="1" x14ac:dyDescent="0.25">
      <c r="A397" s="23" t="e">
        <f t="shared" si="59"/>
        <v>#VALUE!</v>
      </c>
      <c r="B397" s="2" t="e">
        <f t="shared" si="60"/>
        <v>#VALUE!</v>
      </c>
      <c r="C397" s="28"/>
      <c r="D397" s="39" t="str">
        <f t="shared" si="61"/>
        <v/>
      </c>
      <c r="E397" s="14" t="str">
        <f t="shared" si="62"/>
        <v/>
      </c>
      <c r="F397" s="14" t="str">
        <f t="shared" si="64"/>
        <v/>
      </c>
      <c r="G397" s="14" t="str">
        <f>+IF(E397="","",IF(COUNT($F$8:F397)=IF($G$3="",$N$3,$G$3),F397-E397,IF(E397&lt;F397,F397-E397,ROUND(+E397*IF(($F$3)&gt;=0.01,$F$3,$M$3)/12,))))</f>
        <v/>
      </c>
      <c r="H397" s="14" t="str">
        <f t="shared" si="63"/>
        <v/>
      </c>
      <c r="J397" s="14" t="str">
        <f t="shared" si="56"/>
        <v/>
      </c>
      <c r="O397" s="42"/>
      <c r="P397" s="57"/>
      <c r="Q397" s="30"/>
    </row>
    <row r="398" spans="1:17" s="2" customFormat="1" x14ac:dyDescent="0.25">
      <c r="A398" s="23" t="e">
        <f t="shared" si="59"/>
        <v>#VALUE!</v>
      </c>
      <c r="B398" s="2" t="e">
        <f t="shared" si="60"/>
        <v>#VALUE!</v>
      </c>
      <c r="C398" s="28"/>
      <c r="D398" s="39" t="str">
        <f t="shared" si="61"/>
        <v/>
      </c>
      <c r="E398" s="14" t="str">
        <f t="shared" si="62"/>
        <v/>
      </c>
      <c r="F398" s="14" t="str">
        <f t="shared" si="64"/>
        <v/>
      </c>
      <c r="G398" s="14" t="str">
        <f>+IF(E398="","",IF(COUNT($F$8:F398)=IF($G$3="",$N$3,$G$3),F398-E398,IF(E398&lt;F398,F398-E398,ROUND(+E398*IF(($F$3)&gt;=0.01,$F$3,$M$3)/12,))))</f>
        <v/>
      </c>
      <c r="H398" s="14" t="str">
        <f t="shared" si="63"/>
        <v/>
      </c>
      <c r="J398" s="14" t="str">
        <f t="shared" si="56"/>
        <v/>
      </c>
      <c r="O398" s="42"/>
      <c r="P398" s="57"/>
      <c r="Q398" s="30"/>
    </row>
    <row r="399" spans="1:17" s="2" customFormat="1" x14ac:dyDescent="0.25">
      <c r="A399" s="23" t="e">
        <f t="shared" si="59"/>
        <v>#VALUE!</v>
      </c>
      <c r="B399" s="2" t="e">
        <f t="shared" si="60"/>
        <v>#VALUE!</v>
      </c>
      <c r="C399" s="28"/>
      <c r="D399" s="39" t="str">
        <f t="shared" si="61"/>
        <v/>
      </c>
      <c r="E399" s="14" t="str">
        <f t="shared" si="62"/>
        <v/>
      </c>
      <c r="F399" s="14" t="str">
        <f t="shared" si="64"/>
        <v/>
      </c>
      <c r="G399" s="14" t="str">
        <f>+IF(E399="","",IF(COUNT($F$8:F399)=IF($G$3="",$N$3,$G$3),F399-E399,IF(E399&lt;F399,F399-E399,ROUND(+E399*IF(($F$3)&gt;=0.01,$F$3,$M$3)/12,))))</f>
        <v/>
      </c>
      <c r="H399" s="14" t="str">
        <f t="shared" si="63"/>
        <v/>
      </c>
      <c r="J399" s="14" t="str">
        <f t="shared" si="56"/>
        <v/>
      </c>
      <c r="O399" s="42"/>
      <c r="P399" s="57"/>
      <c r="Q399" s="30"/>
    </row>
    <row r="400" spans="1:17" s="2" customFormat="1" x14ac:dyDescent="0.25">
      <c r="A400" s="23" t="e">
        <f t="shared" si="59"/>
        <v>#VALUE!</v>
      </c>
      <c r="B400" s="2" t="e">
        <f t="shared" si="60"/>
        <v>#VALUE!</v>
      </c>
      <c r="C400" s="28"/>
      <c r="D400" s="39" t="str">
        <f t="shared" si="61"/>
        <v/>
      </c>
      <c r="E400" s="14" t="str">
        <f t="shared" si="62"/>
        <v/>
      </c>
      <c r="F400" s="14" t="str">
        <f t="shared" si="64"/>
        <v/>
      </c>
      <c r="G400" s="14" t="str">
        <f>+IF(E400="","",IF(COUNT($F$8:F400)=IF($G$3="",$N$3,$G$3),F400-E400,IF(E400&lt;F400,F400-E400,ROUND(+E400*IF(($F$3)&gt;=0.01,$F$3,$M$3)/12,))))</f>
        <v/>
      </c>
      <c r="H400" s="14" t="str">
        <f t="shared" si="63"/>
        <v/>
      </c>
      <c r="J400" s="14" t="str">
        <f t="shared" si="56"/>
        <v/>
      </c>
      <c r="O400" s="42"/>
      <c r="P400" s="57"/>
      <c r="Q400" s="30"/>
    </row>
    <row r="401" spans="1:17" s="2" customFormat="1" x14ac:dyDescent="0.25">
      <c r="A401" s="23" t="e">
        <f t="shared" si="59"/>
        <v>#VALUE!</v>
      </c>
      <c r="B401" s="2" t="e">
        <f t="shared" si="60"/>
        <v>#VALUE!</v>
      </c>
      <c r="C401" s="28"/>
      <c r="D401" s="39" t="str">
        <f t="shared" si="61"/>
        <v/>
      </c>
      <c r="E401" s="14" t="str">
        <f t="shared" si="62"/>
        <v/>
      </c>
      <c r="F401" s="14" t="str">
        <f t="shared" si="64"/>
        <v/>
      </c>
      <c r="G401" s="14" t="str">
        <f>+IF(E401="","",IF(COUNT($F$8:F401)=IF($G$3="",$N$3,$G$3),F401-E401,IF(E401&lt;F401,F401-E401,ROUND(+E401*IF(($F$3)&gt;=0.01,$F$3,$M$3)/12,))))</f>
        <v/>
      </c>
      <c r="H401" s="14" t="str">
        <f t="shared" si="63"/>
        <v/>
      </c>
      <c r="J401" s="14" t="str">
        <f t="shared" si="56"/>
        <v/>
      </c>
      <c r="O401" s="42"/>
      <c r="P401" s="57"/>
      <c r="Q401" s="30"/>
    </row>
    <row r="402" spans="1:17" s="2" customFormat="1" x14ac:dyDescent="0.25">
      <c r="A402" s="23" t="e">
        <f t="shared" si="59"/>
        <v>#VALUE!</v>
      </c>
      <c r="B402" s="2" t="e">
        <f t="shared" si="60"/>
        <v>#VALUE!</v>
      </c>
      <c r="C402" s="28"/>
      <c r="D402" s="39" t="str">
        <f t="shared" si="61"/>
        <v/>
      </c>
      <c r="E402" s="14" t="str">
        <f t="shared" si="62"/>
        <v/>
      </c>
      <c r="F402" s="14" t="str">
        <f t="shared" si="64"/>
        <v/>
      </c>
      <c r="G402" s="14" t="str">
        <f>+IF(E402="","",IF(COUNT($F$8:F402)=IF($G$3="",$N$3,$G$3),F402-E402,IF(E402&lt;F402,F402-E402,ROUND(+E402*IF(($F$3)&gt;=0.01,$F$3,$M$3)/12,))))</f>
        <v/>
      </c>
      <c r="H402" s="14" t="str">
        <f t="shared" si="63"/>
        <v/>
      </c>
      <c r="J402" s="14" t="str">
        <f t="shared" si="56"/>
        <v/>
      </c>
      <c r="O402" s="42"/>
      <c r="P402" s="57"/>
      <c r="Q402" s="30"/>
    </row>
    <row r="403" spans="1:17" s="2" customFormat="1" x14ac:dyDescent="0.25">
      <c r="A403" s="23" t="e">
        <f t="shared" si="59"/>
        <v>#VALUE!</v>
      </c>
      <c r="B403" s="2" t="e">
        <f t="shared" si="60"/>
        <v>#VALUE!</v>
      </c>
      <c r="C403" s="28"/>
      <c r="D403" s="39" t="str">
        <f t="shared" si="61"/>
        <v/>
      </c>
      <c r="E403" s="14" t="str">
        <f t="shared" si="62"/>
        <v/>
      </c>
      <c r="F403" s="14" t="str">
        <f t="shared" si="64"/>
        <v/>
      </c>
      <c r="G403" s="14" t="str">
        <f>+IF(E403="","",IF(COUNT($F$8:F403)=IF($G$3="",$N$3,$G$3),F403-E403,IF(E403&lt;F403,F403-E403,ROUND(+E403*IF(($F$3)&gt;=0.01,$F$3,$M$3)/12,))))</f>
        <v/>
      </c>
      <c r="H403" s="14" t="str">
        <f t="shared" si="63"/>
        <v/>
      </c>
      <c r="J403" s="14" t="str">
        <f t="shared" ref="J403:J466" si="65">IF($J$4="yes",IF(OR(H403=0,H403=""),"",IF(MONTH(D403)=3,ROUND(H403*(31-DAY(D403))*IF($F$3&gt;0.01,$F$3,$M$3)/365,),"")),"")</f>
        <v/>
      </c>
      <c r="O403" s="42"/>
      <c r="P403" s="57"/>
      <c r="Q403" s="30"/>
    </row>
    <row r="404" spans="1:17" s="2" customFormat="1" x14ac:dyDescent="0.25">
      <c r="A404" s="23" t="e">
        <f t="shared" si="59"/>
        <v>#VALUE!</v>
      </c>
      <c r="B404" s="2" t="e">
        <f t="shared" si="60"/>
        <v>#VALUE!</v>
      </c>
      <c r="C404" s="28"/>
      <c r="D404" s="39" t="str">
        <f t="shared" si="61"/>
        <v/>
      </c>
      <c r="E404" s="14" t="str">
        <f t="shared" si="62"/>
        <v/>
      </c>
      <c r="F404" s="14" t="str">
        <f t="shared" si="64"/>
        <v/>
      </c>
      <c r="G404" s="14" t="str">
        <f>+IF(E404="","",IF(COUNT($F$8:F404)=IF($G$3="",$N$3,$G$3),F404-E404,IF(E404&lt;F404,F404-E404,ROUND(+E404*IF(($F$3)&gt;=0.01,$F$3,$M$3)/12,))))</f>
        <v/>
      </c>
      <c r="H404" s="14" t="str">
        <f t="shared" si="63"/>
        <v/>
      </c>
      <c r="J404" s="14" t="str">
        <f t="shared" si="65"/>
        <v/>
      </c>
      <c r="O404" s="42"/>
      <c r="P404" s="57"/>
      <c r="Q404" s="30"/>
    </row>
    <row r="405" spans="1:17" s="2" customFormat="1" x14ac:dyDescent="0.25">
      <c r="A405" s="23" t="e">
        <f t="shared" si="59"/>
        <v>#VALUE!</v>
      </c>
      <c r="B405" s="2" t="e">
        <f t="shared" si="60"/>
        <v>#VALUE!</v>
      </c>
      <c r="C405" s="28"/>
      <c r="D405" s="39" t="str">
        <f t="shared" si="61"/>
        <v/>
      </c>
      <c r="E405" s="14" t="str">
        <f t="shared" si="62"/>
        <v/>
      </c>
      <c r="F405" s="14" t="str">
        <f t="shared" si="64"/>
        <v/>
      </c>
      <c r="G405" s="14" t="str">
        <f>+IF(E405="","",IF(COUNT($F$8:F405)=IF($G$3="",$N$3,$G$3),F405-E405,IF(E405&lt;F405,F405-E405,ROUND(+E405*IF(($F$3)&gt;=0.01,$F$3,$M$3)/12,))))</f>
        <v/>
      </c>
      <c r="H405" s="14" t="str">
        <f t="shared" si="63"/>
        <v/>
      </c>
      <c r="J405" s="14" t="str">
        <f t="shared" si="65"/>
        <v/>
      </c>
      <c r="O405" s="42"/>
      <c r="P405" s="57"/>
      <c r="Q405" s="30"/>
    </row>
    <row r="406" spans="1:17" s="2" customFormat="1" x14ac:dyDescent="0.25">
      <c r="A406" s="23" t="e">
        <f t="shared" si="59"/>
        <v>#VALUE!</v>
      </c>
      <c r="B406" s="2" t="e">
        <f t="shared" si="60"/>
        <v>#VALUE!</v>
      </c>
      <c r="C406" s="28"/>
      <c r="D406" s="39" t="str">
        <f t="shared" si="61"/>
        <v/>
      </c>
      <c r="E406" s="14" t="str">
        <f t="shared" si="62"/>
        <v/>
      </c>
      <c r="F406" s="14" t="str">
        <f t="shared" si="64"/>
        <v/>
      </c>
      <c r="G406" s="14" t="str">
        <f>+IF(E406="","",IF(COUNT($F$8:F406)=IF($G$3="",$N$3,$G$3),F406-E406,IF(E406&lt;F406,F406-E406,ROUND(+E406*IF(($F$3)&gt;=0.01,$F$3,$M$3)/12,))))</f>
        <v/>
      </c>
      <c r="H406" s="14" t="str">
        <f t="shared" si="63"/>
        <v/>
      </c>
      <c r="J406" s="14" t="str">
        <f t="shared" si="65"/>
        <v/>
      </c>
      <c r="O406" s="42"/>
      <c r="P406" s="57"/>
      <c r="Q406" s="30"/>
    </row>
    <row r="407" spans="1:17" s="2" customFormat="1" x14ac:dyDescent="0.25">
      <c r="A407" s="23" t="e">
        <f t="shared" si="59"/>
        <v>#VALUE!</v>
      </c>
      <c r="B407" s="2" t="e">
        <f t="shared" si="60"/>
        <v>#VALUE!</v>
      </c>
      <c r="C407" s="28"/>
      <c r="D407" s="39" t="str">
        <f t="shared" si="61"/>
        <v/>
      </c>
      <c r="E407" s="14" t="str">
        <f t="shared" si="62"/>
        <v/>
      </c>
      <c r="F407" s="14" t="str">
        <f t="shared" si="64"/>
        <v/>
      </c>
      <c r="G407" s="14" t="str">
        <f>+IF(E407="","",IF(COUNT($F$8:F407)=IF($G$3="",$N$3,$G$3),F407-E407,IF(E407&lt;F407,F407-E407,ROUND(+E407*IF(($F$3)&gt;=0.01,$F$3,$M$3)/12,))))</f>
        <v/>
      </c>
      <c r="H407" s="14" t="str">
        <f t="shared" si="63"/>
        <v/>
      </c>
      <c r="J407" s="14" t="str">
        <f t="shared" si="65"/>
        <v/>
      </c>
      <c r="O407" s="42"/>
      <c r="P407" s="57"/>
      <c r="Q407" s="30"/>
    </row>
    <row r="408" spans="1:17" s="2" customFormat="1" x14ac:dyDescent="0.25">
      <c r="A408" s="23" t="e">
        <f t="shared" si="59"/>
        <v>#VALUE!</v>
      </c>
      <c r="B408" s="2" t="e">
        <f t="shared" si="60"/>
        <v>#VALUE!</v>
      </c>
      <c r="C408" s="28"/>
      <c r="D408" s="39" t="str">
        <f t="shared" si="61"/>
        <v/>
      </c>
      <c r="E408" s="14" t="str">
        <f t="shared" si="62"/>
        <v/>
      </c>
      <c r="F408" s="14" t="str">
        <f t="shared" si="64"/>
        <v/>
      </c>
      <c r="G408" s="14" t="str">
        <f>+IF(E408="","",IF(COUNT($F$8:F408)=IF($G$3="",$N$3,$G$3),F408-E408,IF(E408&lt;F408,F408-E408,ROUND(+E408*IF(($F$3)&gt;=0.01,$F$3,$M$3)/12,))))</f>
        <v/>
      </c>
      <c r="H408" s="14" t="str">
        <f t="shared" si="63"/>
        <v/>
      </c>
      <c r="J408" s="14" t="str">
        <f t="shared" si="65"/>
        <v/>
      </c>
      <c r="O408" s="42"/>
      <c r="P408" s="57"/>
      <c r="Q408" s="30"/>
    </row>
    <row r="409" spans="1:17" s="2" customFormat="1" x14ac:dyDescent="0.25">
      <c r="A409" s="23" t="e">
        <f t="shared" si="59"/>
        <v>#VALUE!</v>
      </c>
      <c r="B409" s="2" t="e">
        <f t="shared" si="60"/>
        <v>#VALUE!</v>
      </c>
      <c r="C409" s="28"/>
      <c r="D409" s="39" t="str">
        <f t="shared" si="61"/>
        <v/>
      </c>
      <c r="E409" s="14" t="str">
        <f t="shared" si="62"/>
        <v/>
      </c>
      <c r="F409" s="14" t="str">
        <f t="shared" si="64"/>
        <v/>
      </c>
      <c r="G409" s="14" t="str">
        <f>+IF(E409="","",IF(COUNT($F$8:F409)=IF($G$3="",$N$3,$G$3),F409-E409,IF(E409&lt;F409,F409-E409,ROUND(+E409*IF(($F$3)&gt;=0.01,$F$3,$M$3)/12,))))</f>
        <v/>
      </c>
      <c r="H409" s="14" t="str">
        <f t="shared" si="63"/>
        <v/>
      </c>
      <c r="J409" s="14" t="str">
        <f t="shared" si="65"/>
        <v/>
      </c>
      <c r="O409" s="42"/>
      <c r="P409" s="57"/>
      <c r="Q409" s="30"/>
    </row>
    <row r="410" spans="1:17" s="2" customFormat="1" x14ac:dyDescent="0.25">
      <c r="A410" s="23" t="e">
        <f t="shared" si="59"/>
        <v>#VALUE!</v>
      </c>
      <c r="B410" s="2" t="e">
        <f t="shared" si="60"/>
        <v>#VALUE!</v>
      </c>
      <c r="C410" s="28"/>
      <c r="D410" s="39" t="str">
        <f t="shared" si="61"/>
        <v/>
      </c>
      <c r="E410" s="14" t="str">
        <f t="shared" si="62"/>
        <v/>
      </c>
      <c r="F410" s="14" t="str">
        <f t="shared" si="64"/>
        <v/>
      </c>
      <c r="G410" s="14" t="str">
        <f>+IF(E410="","",IF(COUNT($F$8:F410)=IF($G$3="",$N$3,$G$3),F410-E410,IF(E410&lt;F410,F410-E410,ROUND(+E410*IF(($F$3)&gt;=0.01,$F$3,$M$3)/12,))))</f>
        <v/>
      </c>
      <c r="H410" s="14" t="str">
        <f t="shared" si="63"/>
        <v/>
      </c>
      <c r="J410" s="14" t="str">
        <f t="shared" si="65"/>
        <v/>
      </c>
      <c r="O410" s="42"/>
      <c r="P410" s="57"/>
      <c r="Q410" s="30"/>
    </row>
    <row r="411" spans="1:17" s="2" customFormat="1" x14ac:dyDescent="0.25">
      <c r="A411" s="23" t="e">
        <f t="shared" si="59"/>
        <v>#VALUE!</v>
      </c>
      <c r="B411" s="2" t="e">
        <f t="shared" si="60"/>
        <v>#VALUE!</v>
      </c>
      <c r="C411" s="28"/>
      <c r="D411" s="39" t="str">
        <f t="shared" si="61"/>
        <v/>
      </c>
      <c r="E411" s="14" t="str">
        <f t="shared" si="62"/>
        <v/>
      </c>
      <c r="F411" s="14" t="str">
        <f t="shared" si="64"/>
        <v/>
      </c>
      <c r="G411" s="14" t="str">
        <f>+IF(E411="","",IF(COUNT($F$8:F411)=IF($G$3="",$N$3,$G$3),F411-E411,IF(E411&lt;F411,F411-E411,ROUND(+E411*IF(($F$3)&gt;=0.01,$F$3,$M$3)/12,))))</f>
        <v/>
      </c>
      <c r="H411" s="14" t="str">
        <f t="shared" si="63"/>
        <v/>
      </c>
      <c r="J411" s="14" t="str">
        <f t="shared" si="65"/>
        <v/>
      </c>
      <c r="O411" s="42"/>
      <c r="P411" s="57"/>
      <c r="Q411" s="30"/>
    </row>
    <row r="412" spans="1:17" s="2" customFormat="1" x14ac:dyDescent="0.25">
      <c r="A412" s="23" t="e">
        <f t="shared" si="59"/>
        <v>#VALUE!</v>
      </c>
      <c r="B412" s="2" t="e">
        <f t="shared" si="60"/>
        <v>#VALUE!</v>
      </c>
      <c r="C412" s="28"/>
      <c r="D412" s="39" t="str">
        <f t="shared" si="61"/>
        <v/>
      </c>
      <c r="E412" s="14" t="str">
        <f t="shared" si="62"/>
        <v/>
      </c>
      <c r="F412" s="14" t="str">
        <f t="shared" si="64"/>
        <v/>
      </c>
      <c r="G412" s="14" t="str">
        <f>+IF(E412="","",IF(COUNT($F$8:F412)=IF($G$3="",$N$3,$G$3),F412-E412,IF(E412&lt;F412,F412-E412,ROUND(+E412*IF(($F$3)&gt;=0.01,$F$3,$M$3)/12,))))</f>
        <v/>
      </c>
      <c r="H412" s="14" t="str">
        <f t="shared" si="63"/>
        <v/>
      </c>
      <c r="J412" s="14" t="str">
        <f t="shared" si="65"/>
        <v/>
      </c>
      <c r="O412" s="42"/>
      <c r="P412" s="57"/>
      <c r="Q412" s="30"/>
    </row>
    <row r="413" spans="1:17" s="2" customFormat="1" x14ac:dyDescent="0.25">
      <c r="A413" s="23" t="e">
        <f t="shared" si="59"/>
        <v>#VALUE!</v>
      </c>
      <c r="B413" s="2" t="e">
        <f t="shared" si="60"/>
        <v>#VALUE!</v>
      </c>
      <c r="C413" s="28"/>
      <c r="D413" s="39" t="str">
        <f t="shared" si="61"/>
        <v/>
      </c>
      <c r="E413" s="14" t="str">
        <f t="shared" si="62"/>
        <v/>
      </c>
      <c r="F413" s="14" t="str">
        <f t="shared" si="64"/>
        <v/>
      </c>
      <c r="G413" s="14" t="str">
        <f>+IF(E413="","",IF(COUNT($F$8:F413)=IF($G$3="",$N$3,$G$3),F413-E413,IF(E413&lt;F413,F413-E413,ROUND(+E413*IF(($F$3)&gt;=0.01,$F$3,$M$3)/12,))))</f>
        <v/>
      </c>
      <c r="H413" s="14" t="str">
        <f t="shared" si="63"/>
        <v/>
      </c>
      <c r="J413" s="14" t="str">
        <f t="shared" si="65"/>
        <v/>
      </c>
      <c r="O413" s="42"/>
      <c r="P413" s="57"/>
      <c r="Q413" s="30"/>
    </row>
    <row r="414" spans="1:17" s="2" customFormat="1" x14ac:dyDescent="0.25">
      <c r="A414" s="23" t="e">
        <f t="shared" si="59"/>
        <v>#VALUE!</v>
      </c>
      <c r="B414" s="2" t="e">
        <f t="shared" si="60"/>
        <v>#VALUE!</v>
      </c>
      <c r="C414" s="28"/>
      <c r="D414" s="39" t="str">
        <f t="shared" si="61"/>
        <v/>
      </c>
      <c r="E414" s="14" t="str">
        <f t="shared" si="62"/>
        <v/>
      </c>
      <c r="F414" s="14" t="str">
        <f t="shared" si="64"/>
        <v/>
      </c>
      <c r="G414" s="14" t="str">
        <f>+IF(E414="","",IF(COUNT($F$8:F414)=IF($G$3="",$N$3,$G$3),F414-E414,IF(E414&lt;F414,F414-E414,ROUND(+E414*IF(($F$3)&gt;=0.01,$F$3,$M$3)/12,))))</f>
        <v/>
      </c>
      <c r="H414" s="14" t="str">
        <f t="shared" si="63"/>
        <v/>
      </c>
      <c r="J414" s="14" t="str">
        <f t="shared" si="65"/>
        <v/>
      </c>
      <c r="O414" s="42"/>
      <c r="P414" s="57"/>
      <c r="Q414" s="30"/>
    </row>
    <row r="415" spans="1:17" s="2" customFormat="1" x14ac:dyDescent="0.25">
      <c r="A415" s="23" t="e">
        <f t="shared" si="59"/>
        <v>#VALUE!</v>
      </c>
      <c r="B415" s="2" t="e">
        <f t="shared" si="60"/>
        <v>#VALUE!</v>
      </c>
      <c r="C415" s="28"/>
      <c r="D415" s="39" t="str">
        <f t="shared" si="61"/>
        <v/>
      </c>
      <c r="E415" s="14" t="str">
        <f t="shared" si="62"/>
        <v/>
      </c>
      <c r="F415" s="14" t="str">
        <f t="shared" si="64"/>
        <v/>
      </c>
      <c r="G415" s="14" t="str">
        <f>+IF(E415="","",IF(COUNT($F$8:F415)=IF($G$3="",$N$3,$G$3),F415-E415,IF(E415&lt;F415,F415-E415,ROUND(+E415*IF(($F$3)&gt;=0.01,$F$3,$M$3)/12,))))</f>
        <v/>
      </c>
      <c r="H415" s="14" t="str">
        <f t="shared" si="63"/>
        <v/>
      </c>
      <c r="J415" s="14" t="str">
        <f t="shared" si="65"/>
        <v/>
      </c>
      <c r="O415" s="42"/>
      <c r="P415" s="57"/>
      <c r="Q415" s="30"/>
    </row>
    <row r="416" spans="1:17" s="2" customFormat="1" x14ac:dyDescent="0.25">
      <c r="A416" s="23" t="e">
        <f t="shared" si="59"/>
        <v>#VALUE!</v>
      </c>
      <c r="B416" s="2" t="e">
        <f t="shared" si="60"/>
        <v>#VALUE!</v>
      </c>
      <c r="C416" s="28"/>
      <c r="D416" s="39" t="str">
        <f t="shared" si="61"/>
        <v/>
      </c>
      <c r="E416" s="14" t="str">
        <f t="shared" si="62"/>
        <v/>
      </c>
      <c r="F416" s="14" t="str">
        <f t="shared" si="64"/>
        <v/>
      </c>
      <c r="G416" s="14" t="str">
        <f>+IF(E416="","",IF(COUNT($F$8:F416)=IF($G$3="",$N$3,$G$3),F416-E416,IF(E416&lt;F416,F416-E416,ROUND(+E416*IF(($F$3)&gt;=0.01,$F$3,$M$3)/12,))))</f>
        <v/>
      </c>
      <c r="H416" s="14" t="str">
        <f t="shared" si="63"/>
        <v/>
      </c>
      <c r="J416" s="14" t="str">
        <f t="shared" si="65"/>
        <v/>
      </c>
      <c r="O416" s="42"/>
      <c r="P416" s="57"/>
      <c r="Q416" s="30"/>
    </row>
    <row r="417" spans="1:17" s="2" customFormat="1" x14ac:dyDescent="0.25">
      <c r="A417" s="23" t="e">
        <f t="shared" si="59"/>
        <v>#VALUE!</v>
      </c>
      <c r="B417" s="2" t="e">
        <f t="shared" si="60"/>
        <v>#VALUE!</v>
      </c>
      <c r="C417" s="28"/>
      <c r="D417" s="39" t="str">
        <f t="shared" si="61"/>
        <v/>
      </c>
      <c r="E417" s="14" t="str">
        <f t="shared" si="62"/>
        <v/>
      </c>
      <c r="F417" s="14" t="str">
        <f t="shared" si="64"/>
        <v/>
      </c>
      <c r="G417" s="14" t="str">
        <f>+IF(E417="","",IF(COUNT($F$8:F417)=IF($G$3="",$N$3,$G$3),F417-E417,IF(E417&lt;F417,F417-E417,ROUND(+E417*IF(($F$3)&gt;=0.01,$F$3,$M$3)/12,))))</f>
        <v/>
      </c>
      <c r="H417" s="14" t="str">
        <f t="shared" si="63"/>
        <v/>
      </c>
      <c r="J417" s="14" t="str">
        <f t="shared" si="65"/>
        <v/>
      </c>
      <c r="O417" s="42"/>
      <c r="P417" s="57"/>
      <c r="Q417" s="30"/>
    </row>
    <row r="418" spans="1:17" s="2" customFormat="1" x14ac:dyDescent="0.25">
      <c r="A418" s="23" t="e">
        <f t="shared" si="59"/>
        <v>#VALUE!</v>
      </c>
      <c r="B418" s="2" t="e">
        <f t="shared" si="60"/>
        <v>#VALUE!</v>
      </c>
      <c r="C418" s="28"/>
      <c r="D418" s="39" t="str">
        <f t="shared" si="61"/>
        <v/>
      </c>
      <c r="E418" s="14" t="str">
        <f t="shared" si="62"/>
        <v/>
      </c>
      <c r="F418" s="14" t="str">
        <f t="shared" si="64"/>
        <v/>
      </c>
      <c r="G418" s="14" t="str">
        <f>+IF(E418="","",IF(COUNT($F$8:F418)=IF($G$3="",$N$3,$G$3),F418-E418,IF(E418&lt;F418,F418-E418,ROUND(+E418*IF(($F$3)&gt;=0.01,$F$3,$M$3)/12,))))</f>
        <v/>
      </c>
      <c r="H418" s="14" t="str">
        <f t="shared" si="63"/>
        <v/>
      </c>
      <c r="J418" s="14" t="str">
        <f t="shared" si="65"/>
        <v/>
      </c>
      <c r="O418" s="42"/>
      <c r="P418" s="57"/>
      <c r="Q418" s="30"/>
    </row>
    <row r="419" spans="1:17" s="2" customFormat="1" x14ac:dyDescent="0.25">
      <c r="A419" s="23" t="e">
        <f t="shared" si="59"/>
        <v>#VALUE!</v>
      </c>
      <c r="B419" s="2" t="e">
        <f t="shared" si="60"/>
        <v>#VALUE!</v>
      </c>
      <c r="C419" s="28"/>
      <c r="D419" s="39" t="str">
        <f t="shared" si="61"/>
        <v/>
      </c>
      <c r="E419" s="14" t="str">
        <f t="shared" si="62"/>
        <v/>
      </c>
      <c r="F419" s="14" t="str">
        <f t="shared" si="64"/>
        <v/>
      </c>
      <c r="G419" s="14" t="str">
        <f>+IF(E419="","",IF(COUNT($F$8:F419)=IF($G$3="",$N$3,$G$3),F419-E419,IF(E419&lt;F419,F419-E419,ROUND(+E419*IF(($F$3)&gt;=0.01,$F$3,$M$3)/12,))))</f>
        <v/>
      </c>
      <c r="H419" s="14" t="str">
        <f t="shared" si="63"/>
        <v/>
      </c>
      <c r="J419" s="14" t="str">
        <f t="shared" si="65"/>
        <v/>
      </c>
      <c r="O419" s="42"/>
      <c r="P419" s="57"/>
      <c r="Q419" s="30"/>
    </row>
    <row r="420" spans="1:17" s="2" customFormat="1" x14ac:dyDescent="0.25">
      <c r="A420" s="23" t="e">
        <f t="shared" si="59"/>
        <v>#VALUE!</v>
      </c>
      <c r="B420" s="2" t="e">
        <f t="shared" si="60"/>
        <v>#VALUE!</v>
      </c>
      <c r="C420" s="28"/>
      <c r="D420" s="39" t="str">
        <f t="shared" si="61"/>
        <v/>
      </c>
      <c r="E420" s="14" t="str">
        <f t="shared" si="62"/>
        <v/>
      </c>
      <c r="F420" s="14" t="str">
        <f t="shared" si="64"/>
        <v/>
      </c>
      <c r="G420" s="14" t="str">
        <f>+IF(E420="","",IF(COUNT($F$8:F420)=IF($G$3="",$N$3,$G$3),F420-E420,IF(E420&lt;F420,F420-E420,ROUND(+E420*IF(($F$3)&gt;=0.01,$F$3,$M$3)/12,))))</f>
        <v/>
      </c>
      <c r="H420" s="14" t="str">
        <f t="shared" si="63"/>
        <v/>
      </c>
      <c r="J420" s="14" t="str">
        <f t="shared" si="65"/>
        <v/>
      </c>
      <c r="O420" s="42"/>
      <c r="P420" s="57"/>
      <c r="Q420" s="30"/>
    </row>
    <row r="421" spans="1:17" s="2" customFormat="1" x14ac:dyDescent="0.25">
      <c r="A421" s="23" t="e">
        <f t="shared" si="59"/>
        <v>#VALUE!</v>
      </c>
      <c r="B421" s="2" t="e">
        <f t="shared" si="60"/>
        <v>#VALUE!</v>
      </c>
      <c r="C421" s="28"/>
      <c r="D421" s="39" t="str">
        <f t="shared" si="61"/>
        <v/>
      </c>
      <c r="E421" s="14" t="str">
        <f t="shared" si="62"/>
        <v/>
      </c>
      <c r="F421" s="14" t="str">
        <f t="shared" si="64"/>
        <v/>
      </c>
      <c r="G421" s="14" t="str">
        <f>+IF(E421="","",IF(COUNT($F$8:F421)=IF($G$3="",$N$3,$G$3),F421-E421,IF(E421&lt;F421,F421-E421,ROUND(+E421*IF(($F$3)&gt;=0.01,$F$3,$M$3)/12,))))</f>
        <v/>
      </c>
      <c r="H421" s="14" t="str">
        <f t="shared" si="63"/>
        <v/>
      </c>
      <c r="J421" s="14" t="str">
        <f t="shared" si="65"/>
        <v/>
      </c>
      <c r="O421" s="42"/>
      <c r="P421" s="57"/>
      <c r="Q421" s="30"/>
    </row>
    <row r="422" spans="1:17" s="2" customFormat="1" x14ac:dyDescent="0.25">
      <c r="A422" s="23" t="e">
        <f t="shared" si="59"/>
        <v>#VALUE!</v>
      </c>
      <c r="B422" s="2" t="e">
        <f t="shared" si="60"/>
        <v>#VALUE!</v>
      </c>
      <c r="C422" s="28"/>
      <c r="D422" s="39" t="str">
        <f t="shared" si="61"/>
        <v/>
      </c>
      <c r="E422" s="14" t="str">
        <f t="shared" si="62"/>
        <v/>
      </c>
      <c r="F422" s="14" t="str">
        <f t="shared" si="64"/>
        <v/>
      </c>
      <c r="G422" s="14" t="str">
        <f>+IF(E422="","",IF(COUNT($F$8:F422)=IF($G$3="",$N$3,$G$3),F422-E422,IF(E422&lt;F422,F422-E422,ROUND(+E422*IF(($F$3)&gt;=0.01,$F$3,$M$3)/12,))))</f>
        <v/>
      </c>
      <c r="H422" s="14" t="str">
        <f t="shared" si="63"/>
        <v/>
      </c>
      <c r="J422" s="14" t="str">
        <f t="shared" si="65"/>
        <v/>
      </c>
      <c r="O422" s="42"/>
      <c r="P422" s="57"/>
      <c r="Q422" s="30"/>
    </row>
    <row r="423" spans="1:17" s="2" customFormat="1" x14ac:dyDescent="0.25">
      <c r="A423" s="23" t="e">
        <f t="shared" si="59"/>
        <v>#VALUE!</v>
      </c>
      <c r="B423" s="2" t="e">
        <f t="shared" si="60"/>
        <v>#VALUE!</v>
      </c>
      <c r="C423" s="28"/>
      <c r="D423" s="39" t="str">
        <f t="shared" si="61"/>
        <v/>
      </c>
      <c r="E423" s="14" t="str">
        <f t="shared" si="62"/>
        <v/>
      </c>
      <c r="F423" s="14" t="str">
        <f t="shared" si="64"/>
        <v/>
      </c>
      <c r="G423" s="14" t="str">
        <f>+IF(E423="","",IF(COUNT($F$8:F423)=IF($G$3="",$N$3,$G$3),F423-E423,IF(E423&lt;F423,F423-E423,ROUND(+E423*IF(($F$3)&gt;=0.01,$F$3,$M$3)/12,))))</f>
        <v/>
      </c>
      <c r="H423" s="14" t="str">
        <f t="shared" si="63"/>
        <v/>
      </c>
      <c r="J423" s="14" t="str">
        <f t="shared" si="65"/>
        <v/>
      </c>
      <c r="O423" s="42"/>
      <c r="P423" s="57"/>
      <c r="Q423" s="30"/>
    </row>
    <row r="424" spans="1:17" s="2" customFormat="1" x14ac:dyDescent="0.25">
      <c r="A424" s="23" t="e">
        <f t="shared" si="59"/>
        <v>#VALUE!</v>
      </c>
      <c r="B424" s="2" t="e">
        <f t="shared" si="60"/>
        <v>#VALUE!</v>
      </c>
      <c r="C424" s="28"/>
      <c r="D424" s="39" t="str">
        <f t="shared" si="61"/>
        <v/>
      </c>
      <c r="E424" s="14" t="str">
        <f t="shared" si="62"/>
        <v/>
      </c>
      <c r="F424" s="14" t="str">
        <f t="shared" si="64"/>
        <v/>
      </c>
      <c r="G424" s="14" t="str">
        <f>+IF(E424="","",IF(COUNT($F$8:F424)=IF($G$3="",$N$3,$G$3),F424-E424,IF(E424&lt;F424,F424-E424,ROUND(+E424*IF(($F$3)&gt;=0.01,$F$3,$M$3)/12,))))</f>
        <v/>
      </c>
      <c r="H424" s="14" t="str">
        <f t="shared" si="63"/>
        <v/>
      </c>
      <c r="J424" s="14" t="str">
        <f t="shared" si="65"/>
        <v/>
      </c>
      <c r="O424" s="42"/>
      <c r="P424" s="57"/>
      <c r="Q424" s="30"/>
    </row>
    <row r="425" spans="1:17" s="2" customFormat="1" x14ac:dyDescent="0.25">
      <c r="A425" s="23" t="e">
        <f t="shared" si="59"/>
        <v>#VALUE!</v>
      </c>
      <c r="B425" s="2" t="e">
        <f t="shared" si="60"/>
        <v>#VALUE!</v>
      </c>
      <c r="C425" s="28"/>
      <c r="D425" s="39" t="str">
        <f t="shared" si="61"/>
        <v/>
      </c>
      <c r="E425" s="14" t="str">
        <f t="shared" si="62"/>
        <v/>
      </c>
      <c r="F425" s="14" t="str">
        <f t="shared" si="64"/>
        <v/>
      </c>
      <c r="G425" s="14" t="str">
        <f>+IF(E425="","",IF(COUNT($F$8:F425)=IF($G$3="",$N$3,$G$3),F425-E425,IF(E425&lt;F425,F425-E425,ROUND(+E425*IF(($F$3)&gt;=0.01,$F$3,$M$3)/12,))))</f>
        <v/>
      </c>
      <c r="H425" s="14" t="str">
        <f t="shared" si="63"/>
        <v/>
      </c>
      <c r="J425" s="14" t="str">
        <f t="shared" si="65"/>
        <v/>
      </c>
      <c r="O425" s="42"/>
      <c r="P425" s="57"/>
      <c r="Q425" s="30"/>
    </row>
    <row r="426" spans="1:17" s="2" customFormat="1" x14ac:dyDescent="0.25">
      <c r="A426" s="23" t="e">
        <f t="shared" si="59"/>
        <v>#VALUE!</v>
      </c>
      <c r="B426" s="2" t="e">
        <f t="shared" si="60"/>
        <v>#VALUE!</v>
      </c>
      <c r="C426" s="28"/>
      <c r="D426" s="39" t="str">
        <f t="shared" si="61"/>
        <v/>
      </c>
      <c r="E426" s="14" t="str">
        <f t="shared" si="62"/>
        <v/>
      </c>
      <c r="F426" s="14" t="str">
        <f t="shared" si="64"/>
        <v/>
      </c>
      <c r="G426" s="14" t="str">
        <f>+IF(E426="","",IF(COUNT($F$8:F426)=IF($G$3="",$N$3,$G$3),F426-E426,IF(E426&lt;F426,F426-E426,ROUND(+E426*IF(($F$3)&gt;=0.01,$F$3,$M$3)/12,))))</f>
        <v/>
      </c>
      <c r="H426" s="14" t="str">
        <f t="shared" si="63"/>
        <v/>
      </c>
      <c r="J426" s="14" t="str">
        <f t="shared" si="65"/>
        <v/>
      </c>
      <c r="O426" s="42"/>
      <c r="P426" s="57"/>
      <c r="Q426" s="30"/>
    </row>
    <row r="427" spans="1:17" s="2" customFormat="1" x14ac:dyDescent="0.25">
      <c r="A427" s="23" t="e">
        <f t="shared" si="59"/>
        <v>#VALUE!</v>
      </c>
      <c r="B427" s="2" t="e">
        <f t="shared" si="60"/>
        <v>#VALUE!</v>
      </c>
      <c r="C427" s="28"/>
      <c r="D427" s="39" t="str">
        <f t="shared" si="61"/>
        <v/>
      </c>
      <c r="E427" s="14" t="str">
        <f t="shared" si="62"/>
        <v/>
      </c>
      <c r="F427" s="14" t="str">
        <f t="shared" si="64"/>
        <v/>
      </c>
      <c r="G427" s="14" t="str">
        <f>+IF(E427="","",IF(COUNT($F$8:F427)=IF($G$3="",$N$3,$G$3),F427-E427,IF(E427&lt;F427,F427-E427,ROUND(+E427*IF(($F$3)&gt;=0.01,$F$3,$M$3)/12,))))</f>
        <v/>
      </c>
      <c r="H427" s="14" t="str">
        <f t="shared" si="63"/>
        <v/>
      </c>
      <c r="J427" s="14" t="str">
        <f t="shared" si="65"/>
        <v/>
      </c>
      <c r="O427" s="42"/>
      <c r="P427" s="57"/>
      <c r="Q427" s="30"/>
    </row>
    <row r="428" spans="1:17" s="2" customFormat="1" x14ac:dyDescent="0.25">
      <c r="A428" s="23" t="e">
        <f t="shared" si="59"/>
        <v>#VALUE!</v>
      </c>
      <c r="B428" s="2" t="e">
        <f t="shared" si="60"/>
        <v>#VALUE!</v>
      </c>
      <c r="C428" s="28"/>
      <c r="D428" s="39" t="str">
        <f t="shared" si="61"/>
        <v/>
      </c>
      <c r="E428" s="14" t="str">
        <f t="shared" si="62"/>
        <v/>
      </c>
      <c r="F428" s="14" t="str">
        <f t="shared" si="64"/>
        <v/>
      </c>
      <c r="G428" s="14" t="str">
        <f>+IF(E428="","",IF(COUNT($F$8:F428)=IF($G$3="",$N$3,$G$3),F428-E428,IF(E428&lt;F428,F428-E428,ROUND(+E428*IF(($F$3)&gt;=0.01,$F$3,$M$3)/12,))))</f>
        <v/>
      </c>
      <c r="H428" s="14" t="str">
        <f t="shared" si="63"/>
        <v/>
      </c>
      <c r="J428" s="14" t="str">
        <f t="shared" si="65"/>
        <v/>
      </c>
      <c r="O428" s="42"/>
      <c r="P428" s="57"/>
      <c r="Q428" s="30"/>
    </row>
    <row r="429" spans="1:17" s="2" customFormat="1" x14ac:dyDescent="0.25">
      <c r="A429" s="23" t="e">
        <f t="shared" si="59"/>
        <v>#VALUE!</v>
      </c>
      <c r="B429" s="2" t="e">
        <f t="shared" si="60"/>
        <v>#VALUE!</v>
      </c>
      <c r="C429" s="28"/>
      <c r="D429" s="39" t="str">
        <f t="shared" si="61"/>
        <v/>
      </c>
      <c r="E429" s="14" t="str">
        <f t="shared" si="62"/>
        <v/>
      </c>
      <c r="F429" s="14" t="str">
        <f t="shared" si="64"/>
        <v/>
      </c>
      <c r="G429" s="14" t="str">
        <f>+IF(E429="","",IF(COUNT($F$8:F429)=IF($G$3="",$N$3,$G$3),F429-E429,IF(E429&lt;F429,F429-E429,ROUND(+E429*IF(($F$3)&gt;=0.01,$F$3,$M$3)/12,))))</f>
        <v/>
      </c>
      <c r="H429" s="14" t="str">
        <f t="shared" si="63"/>
        <v/>
      </c>
      <c r="J429" s="14" t="str">
        <f t="shared" si="65"/>
        <v/>
      </c>
      <c r="O429" s="42"/>
      <c r="P429" s="57"/>
      <c r="Q429" s="30"/>
    </row>
    <row r="430" spans="1:17" s="2" customFormat="1" x14ac:dyDescent="0.25">
      <c r="A430" s="23" t="e">
        <f t="shared" si="59"/>
        <v>#VALUE!</v>
      </c>
      <c r="B430" s="2" t="e">
        <f t="shared" si="60"/>
        <v>#VALUE!</v>
      </c>
      <c r="C430" s="28"/>
      <c r="D430" s="39" t="str">
        <f t="shared" si="61"/>
        <v/>
      </c>
      <c r="E430" s="14" t="str">
        <f t="shared" si="62"/>
        <v/>
      </c>
      <c r="F430" s="14" t="str">
        <f t="shared" si="64"/>
        <v/>
      </c>
      <c r="G430" s="14" t="str">
        <f>+IF(E430="","",IF(COUNT($F$8:F430)=IF($G$3="",$N$3,$G$3),F430-E430,IF(E430&lt;F430,F430-E430,ROUND(+E430*IF(($F$3)&gt;=0.01,$F$3,$M$3)/12,))))</f>
        <v/>
      </c>
      <c r="H430" s="14" t="str">
        <f t="shared" si="63"/>
        <v/>
      </c>
      <c r="J430" s="14" t="str">
        <f t="shared" si="65"/>
        <v/>
      </c>
      <c r="O430" s="42"/>
      <c r="P430" s="57"/>
      <c r="Q430" s="30"/>
    </row>
    <row r="431" spans="1:17" s="2" customFormat="1" x14ac:dyDescent="0.25">
      <c r="A431" s="23" t="e">
        <f t="shared" ref="A431:A494" si="66">+IF(MONTH(D431)=3,"MARCH"&amp;YEAR(D431),"")</f>
        <v>#VALUE!</v>
      </c>
      <c r="B431" s="2" t="e">
        <f t="shared" ref="B431:B494" si="67">+IF(MONTH(D431)&gt;3,YEAR(D431)&amp;"-"&amp;YEAR(D431)+1,YEAR(D431)-1&amp;"-"&amp;YEAR(D431))</f>
        <v>#VALUE!</v>
      </c>
      <c r="C431" s="28"/>
      <c r="D431" s="39" t="str">
        <f t="shared" ref="D431:D494" si="68">IF(E431="","",IF(MONTH(D430)&lt;&gt;12,DAY(D430)&amp;"/"&amp;MONTH(D430)+1&amp;"/"&amp;YEAR(D430),DAY(D430)&amp;"/"&amp;1&amp;"/"&amp;YEAR(D430)+1))</f>
        <v/>
      </c>
      <c r="E431" s="14" t="str">
        <f t="shared" ref="E431:E494" si="69">+IF(OR(H430=0,H430=""),"",H430)</f>
        <v/>
      </c>
      <c r="F431" s="14" t="str">
        <f t="shared" si="64"/>
        <v/>
      </c>
      <c r="G431" s="14" t="str">
        <f>+IF(E431="","",IF(COUNT($F$8:F431)=IF($G$3="",$N$3,$G$3),F431-E431,IF(E431&lt;F431,F431-E431,ROUND(+E431*IF(($F$3)&gt;=0.01,$F$3,$M$3)/12,))))</f>
        <v/>
      </c>
      <c r="H431" s="14" t="str">
        <f t="shared" ref="H431:H494" si="70">+IF(E431="","",IF(+E431+G431-F431&gt;0,E431+G431-F431,0))</f>
        <v/>
      </c>
      <c r="J431" s="14" t="str">
        <f t="shared" si="65"/>
        <v/>
      </c>
      <c r="O431" s="42"/>
      <c r="P431" s="57"/>
      <c r="Q431" s="30"/>
    </row>
    <row r="432" spans="1:17" s="2" customFormat="1" x14ac:dyDescent="0.25">
      <c r="A432" s="23" t="e">
        <f t="shared" si="66"/>
        <v>#VALUE!</v>
      </c>
      <c r="B432" s="2" t="e">
        <f t="shared" si="67"/>
        <v>#VALUE!</v>
      </c>
      <c r="C432" s="28"/>
      <c r="D432" s="39" t="str">
        <f t="shared" si="68"/>
        <v/>
      </c>
      <c r="E432" s="14" t="str">
        <f t="shared" si="69"/>
        <v/>
      </c>
      <c r="F432" s="14" t="str">
        <f t="shared" si="64"/>
        <v/>
      </c>
      <c r="G432" s="14" t="str">
        <f>+IF(E432="","",IF(COUNT($F$8:F432)=IF($G$3="",$N$3,$G$3),F432-E432,IF(E432&lt;F432,F432-E432,ROUND(+E432*IF(($F$3)&gt;=0.01,$F$3,$M$3)/12,))))</f>
        <v/>
      </c>
      <c r="H432" s="14" t="str">
        <f t="shared" si="70"/>
        <v/>
      </c>
      <c r="J432" s="14" t="str">
        <f t="shared" si="65"/>
        <v/>
      </c>
      <c r="O432" s="42"/>
      <c r="P432" s="57"/>
      <c r="Q432" s="30"/>
    </row>
    <row r="433" spans="1:17" s="2" customFormat="1" x14ac:dyDescent="0.25">
      <c r="A433" s="23" t="e">
        <f t="shared" si="66"/>
        <v>#VALUE!</v>
      </c>
      <c r="B433" s="2" t="e">
        <f t="shared" si="67"/>
        <v>#VALUE!</v>
      </c>
      <c r="C433" s="28"/>
      <c r="D433" s="39" t="str">
        <f t="shared" si="68"/>
        <v/>
      </c>
      <c r="E433" s="14" t="str">
        <f t="shared" si="69"/>
        <v/>
      </c>
      <c r="F433" s="14" t="str">
        <f t="shared" si="64"/>
        <v/>
      </c>
      <c r="G433" s="14" t="str">
        <f>+IF(E433="","",IF(COUNT($F$8:F433)=IF($G$3="",$N$3,$G$3),F433-E433,IF(E433&lt;F433,F433-E433,ROUND(+E433*IF(($F$3)&gt;=0.01,$F$3,$M$3)/12,))))</f>
        <v/>
      </c>
      <c r="H433" s="14" t="str">
        <f t="shared" si="70"/>
        <v/>
      </c>
      <c r="J433" s="14" t="str">
        <f t="shared" si="65"/>
        <v/>
      </c>
      <c r="O433" s="42"/>
      <c r="P433" s="57"/>
      <c r="Q433" s="30"/>
    </row>
    <row r="434" spans="1:17" s="2" customFormat="1" x14ac:dyDescent="0.25">
      <c r="A434" s="23" t="e">
        <f t="shared" si="66"/>
        <v>#VALUE!</v>
      </c>
      <c r="B434" s="2" t="e">
        <f t="shared" si="67"/>
        <v>#VALUE!</v>
      </c>
      <c r="C434" s="28"/>
      <c r="D434" s="39" t="str">
        <f t="shared" si="68"/>
        <v/>
      </c>
      <c r="E434" s="14" t="str">
        <f t="shared" si="69"/>
        <v/>
      </c>
      <c r="F434" s="14" t="str">
        <f t="shared" si="64"/>
        <v/>
      </c>
      <c r="G434" s="14" t="str">
        <f>+IF(E434="","",IF(COUNT($F$8:F434)=IF($G$3="",$N$3,$G$3),F434-E434,IF(E434&lt;F434,F434-E434,ROUND(+E434*IF(($F$3)&gt;=0.01,$F$3,$M$3)/12,))))</f>
        <v/>
      </c>
      <c r="H434" s="14" t="str">
        <f t="shared" si="70"/>
        <v/>
      </c>
      <c r="J434" s="14" t="str">
        <f t="shared" si="65"/>
        <v/>
      </c>
      <c r="O434" s="42"/>
      <c r="P434" s="57"/>
      <c r="Q434" s="30"/>
    </row>
    <row r="435" spans="1:17" s="2" customFormat="1" x14ac:dyDescent="0.25">
      <c r="A435" s="23" t="e">
        <f t="shared" si="66"/>
        <v>#VALUE!</v>
      </c>
      <c r="B435" s="2" t="e">
        <f t="shared" si="67"/>
        <v>#VALUE!</v>
      </c>
      <c r="C435" s="28"/>
      <c r="D435" s="39" t="str">
        <f t="shared" si="68"/>
        <v/>
      </c>
      <c r="E435" s="14" t="str">
        <f t="shared" si="69"/>
        <v/>
      </c>
      <c r="F435" s="14" t="str">
        <f t="shared" si="64"/>
        <v/>
      </c>
      <c r="G435" s="14" t="str">
        <f>+IF(E435="","",IF(COUNT($F$8:F435)=IF($G$3="",$N$3,$G$3),F435-E435,IF(E435&lt;F435,F435-E435,ROUND(+E435*IF(($F$3)&gt;=0.01,$F$3,$M$3)/12,))))</f>
        <v/>
      </c>
      <c r="H435" s="14" t="str">
        <f t="shared" si="70"/>
        <v/>
      </c>
      <c r="J435" s="14" t="str">
        <f t="shared" si="65"/>
        <v/>
      </c>
      <c r="O435" s="42"/>
      <c r="P435" s="57"/>
      <c r="Q435" s="30"/>
    </row>
    <row r="436" spans="1:17" s="2" customFormat="1" x14ac:dyDescent="0.25">
      <c r="A436" s="23" t="e">
        <f t="shared" si="66"/>
        <v>#VALUE!</v>
      </c>
      <c r="B436" s="2" t="e">
        <f t="shared" si="67"/>
        <v>#VALUE!</v>
      </c>
      <c r="C436" s="28"/>
      <c r="D436" s="39" t="str">
        <f t="shared" si="68"/>
        <v/>
      </c>
      <c r="E436" s="14" t="str">
        <f t="shared" si="69"/>
        <v/>
      </c>
      <c r="F436" s="14" t="str">
        <f t="shared" si="64"/>
        <v/>
      </c>
      <c r="G436" s="14" t="str">
        <f>+IF(E436="","",IF(COUNT($F$8:F436)=IF($G$3="",$N$3,$G$3),F436-E436,IF(E436&lt;F436,F436-E436,ROUND(+E436*IF(($F$3)&gt;=0.01,$F$3,$M$3)/12,))))</f>
        <v/>
      </c>
      <c r="H436" s="14" t="str">
        <f t="shared" si="70"/>
        <v/>
      </c>
      <c r="J436" s="14" t="str">
        <f t="shared" si="65"/>
        <v/>
      </c>
      <c r="O436" s="42"/>
      <c r="P436" s="57"/>
      <c r="Q436" s="30"/>
    </row>
    <row r="437" spans="1:17" s="2" customFormat="1" x14ac:dyDescent="0.25">
      <c r="A437" s="23" t="e">
        <f t="shared" si="66"/>
        <v>#VALUE!</v>
      </c>
      <c r="B437" s="2" t="e">
        <f t="shared" si="67"/>
        <v>#VALUE!</v>
      </c>
      <c r="C437" s="28"/>
      <c r="D437" s="39" t="str">
        <f t="shared" si="68"/>
        <v/>
      </c>
      <c r="E437" s="14" t="str">
        <f t="shared" si="69"/>
        <v/>
      </c>
      <c r="F437" s="14" t="str">
        <f t="shared" si="64"/>
        <v/>
      </c>
      <c r="G437" s="14" t="str">
        <f>+IF(E437="","",IF(COUNT($F$8:F437)=IF($G$3="",$N$3,$G$3),F437-E437,IF(E437&lt;F437,F437-E437,ROUND(+E437*IF(($F$3)&gt;=0.01,$F$3,$M$3)/12,))))</f>
        <v/>
      </c>
      <c r="H437" s="14" t="str">
        <f t="shared" si="70"/>
        <v/>
      </c>
      <c r="J437" s="14" t="str">
        <f t="shared" si="65"/>
        <v/>
      </c>
      <c r="O437" s="42"/>
      <c r="P437" s="57"/>
      <c r="Q437" s="30"/>
    </row>
    <row r="438" spans="1:17" s="2" customFormat="1" x14ac:dyDescent="0.25">
      <c r="A438" s="23" t="e">
        <f t="shared" si="66"/>
        <v>#VALUE!</v>
      </c>
      <c r="B438" s="2" t="e">
        <f t="shared" si="67"/>
        <v>#VALUE!</v>
      </c>
      <c r="C438" s="28"/>
      <c r="D438" s="39" t="str">
        <f t="shared" si="68"/>
        <v/>
      </c>
      <c r="E438" s="14" t="str">
        <f t="shared" si="69"/>
        <v/>
      </c>
      <c r="F438" s="14" t="str">
        <f t="shared" si="64"/>
        <v/>
      </c>
      <c r="G438" s="14" t="str">
        <f>+IF(E438="","",IF(COUNT($F$8:F438)=IF($G$3="",$N$3,$G$3),F438-E438,IF(E438&lt;F438,F438-E438,ROUND(+E438*IF(($F$3)&gt;=0.01,$F$3,$M$3)/12,))))</f>
        <v/>
      </c>
      <c r="H438" s="14" t="str">
        <f t="shared" si="70"/>
        <v/>
      </c>
      <c r="J438" s="14" t="str">
        <f t="shared" si="65"/>
        <v/>
      </c>
      <c r="O438" s="42"/>
      <c r="P438" s="57"/>
      <c r="Q438" s="30"/>
    </row>
    <row r="439" spans="1:17" s="2" customFormat="1" x14ac:dyDescent="0.25">
      <c r="A439" s="23" t="e">
        <f t="shared" si="66"/>
        <v>#VALUE!</v>
      </c>
      <c r="B439" s="2" t="e">
        <f t="shared" si="67"/>
        <v>#VALUE!</v>
      </c>
      <c r="C439" s="28"/>
      <c r="D439" s="39" t="str">
        <f t="shared" si="68"/>
        <v/>
      </c>
      <c r="E439" s="14" t="str">
        <f t="shared" si="69"/>
        <v/>
      </c>
      <c r="F439" s="14" t="str">
        <f t="shared" si="64"/>
        <v/>
      </c>
      <c r="G439" s="14" t="str">
        <f>+IF(E439="","",IF(COUNT($F$8:F439)=IF($G$3="",$N$3,$G$3),F439-E439,IF(E439&lt;F439,F439-E439,ROUND(+E439*IF(($F$3)&gt;=0.01,$F$3,$M$3)/12,))))</f>
        <v/>
      </c>
      <c r="H439" s="14" t="str">
        <f t="shared" si="70"/>
        <v/>
      </c>
      <c r="J439" s="14" t="str">
        <f t="shared" si="65"/>
        <v/>
      </c>
      <c r="O439" s="42"/>
      <c r="P439" s="57"/>
      <c r="Q439" s="30"/>
    </row>
    <row r="440" spans="1:17" s="2" customFormat="1" x14ac:dyDescent="0.25">
      <c r="A440" s="23" t="e">
        <f t="shared" si="66"/>
        <v>#VALUE!</v>
      </c>
      <c r="B440" s="2" t="e">
        <f t="shared" si="67"/>
        <v>#VALUE!</v>
      </c>
      <c r="C440" s="28"/>
      <c r="D440" s="39" t="str">
        <f t="shared" si="68"/>
        <v/>
      </c>
      <c r="E440" s="14" t="str">
        <f t="shared" si="69"/>
        <v/>
      </c>
      <c r="F440" s="14" t="str">
        <f t="shared" si="64"/>
        <v/>
      </c>
      <c r="G440" s="14" t="str">
        <f>+IF(E440="","",IF(COUNT($F$8:F440)=IF($G$3="",$N$3,$G$3),F440-E440,IF(E440&lt;F440,F440-E440,ROUND(+E440*IF(($F$3)&gt;=0.01,$F$3,$M$3)/12,))))</f>
        <v/>
      </c>
      <c r="H440" s="14" t="str">
        <f t="shared" si="70"/>
        <v/>
      </c>
      <c r="J440" s="14" t="str">
        <f t="shared" si="65"/>
        <v/>
      </c>
      <c r="O440" s="42"/>
      <c r="P440" s="57"/>
      <c r="Q440" s="30"/>
    </row>
    <row r="441" spans="1:17" s="2" customFormat="1" x14ac:dyDescent="0.25">
      <c r="A441" s="23" t="e">
        <f t="shared" si="66"/>
        <v>#VALUE!</v>
      </c>
      <c r="B441" s="2" t="e">
        <f t="shared" si="67"/>
        <v>#VALUE!</v>
      </c>
      <c r="C441" s="28"/>
      <c r="D441" s="39" t="str">
        <f t="shared" si="68"/>
        <v/>
      </c>
      <c r="E441" s="14" t="str">
        <f t="shared" si="69"/>
        <v/>
      </c>
      <c r="F441" s="14" t="str">
        <f t="shared" si="64"/>
        <v/>
      </c>
      <c r="G441" s="14" t="str">
        <f>+IF(E441="","",IF(COUNT($F$8:F441)=IF($G$3="",$N$3,$G$3),F441-E441,IF(E441&lt;F441,F441-E441,ROUND(+E441*IF(($F$3)&gt;=0.01,$F$3,$M$3)/12,))))</f>
        <v/>
      </c>
      <c r="H441" s="14" t="str">
        <f t="shared" si="70"/>
        <v/>
      </c>
      <c r="J441" s="14" t="str">
        <f t="shared" si="65"/>
        <v/>
      </c>
      <c r="O441" s="42"/>
      <c r="P441" s="57"/>
      <c r="Q441" s="30"/>
    </row>
    <row r="442" spans="1:17" s="2" customFormat="1" x14ac:dyDescent="0.25">
      <c r="A442" s="23" t="e">
        <f t="shared" si="66"/>
        <v>#VALUE!</v>
      </c>
      <c r="B442" s="2" t="e">
        <f t="shared" si="67"/>
        <v>#VALUE!</v>
      </c>
      <c r="C442" s="28"/>
      <c r="D442" s="39" t="str">
        <f t="shared" si="68"/>
        <v/>
      </c>
      <c r="E442" s="14" t="str">
        <f t="shared" si="69"/>
        <v/>
      </c>
      <c r="F442" s="14" t="str">
        <f t="shared" si="64"/>
        <v/>
      </c>
      <c r="G442" s="14" t="str">
        <f>+IF(E442="","",IF(COUNT($F$8:F442)=IF($G$3="",$N$3,$G$3),F442-E442,IF(E442&lt;F442,F442-E442,ROUND(+E442*IF(($F$3)&gt;=0.01,$F$3,$M$3)/12,))))</f>
        <v/>
      </c>
      <c r="H442" s="14" t="str">
        <f t="shared" si="70"/>
        <v/>
      </c>
      <c r="J442" s="14" t="str">
        <f t="shared" si="65"/>
        <v/>
      </c>
      <c r="O442" s="42"/>
      <c r="P442" s="57"/>
      <c r="Q442" s="30"/>
    </row>
    <row r="443" spans="1:17" s="2" customFormat="1" x14ac:dyDescent="0.25">
      <c r="A443" s="23" t="e">
        <f t="shared" si="66"/>
        <v>#VALUE!</v>
      </c>
      <c r="B443" s="2" t="e">
        <f t="shared" si="67"/>
        <v>#VALUE!</v>
      </c>
      <c r="C443" s="28"/>
      <c r="D443" s="39" t="str">
        <f t="shared" si="68"/>
        <v/>
      </c>
      <c r="E443" s="14" t="str">
        <f t="shared" si="69"/>
        <v/>
      </c>
      <c r="F443" s="14" t="str">
        <f t="shared" si="64"/>
        <v/>
      </c>
      <c r="G443" s="14" t="str">
        <f>+IF(E443="","",IF(COUNT($F$8:F443)=IF($G$3="",$N$3,$G$3),F443-E443,IF(E443&lt;F443,F443-E443,ROUND(+E443*IF(($F$3)&gt;=0.01,$F$3,$M$3)/12,))))</f>
        <v/>
      </c>
      <c r="H443" s="14" t="str">
        <f t="shared" si="70"/>
        <v/>
      </c>
      <c r="J443" s="14" t="str">
        <f t="shared" si="65"/>
        <v/>
      </c>
      <c r="O443" s="42"/>
      <c r="P443" s="57"/>
      <c r="Q443" s="30"/>
    </row>
    <row r="444" spans="1:17" s="2" customFormat="1" x14ac:dyDescent="0.25">
      <c r="A444" s="23" t="e">
        <f t="shared" si="66"/>
        <v>#VALUE!</v>
      </c>
      <c r="B444" s="2" t="e">
        <f t="shared" si="67"/>
        <v>#VALUE!</v>
      </c>
      <c r="C444" s="28"/>
      <c r="D444" s="39" t="str">
        <f t="shared" si="68"/>
        <v/>
      </c>
      <c r="E444" s="14" t="str">
        <f t="shared" si="69"/>
        <v/>
      </c>
      <c r="F444" s="14" t="str">
        <f t="shared" si="64"/>
        <v/>
      </c>
      <c r="G444" s="14" t="str">
        <f>+IF(E444="","",IF(COUNT($F$8:F444)=IF($G$3="",$N$3,$G$3),F444-E444,IF(E444&lt;F444,F444-E444,ROUND(+E444*IF(($F$3)&gt;=0.01,$F$3,$M$3)/12,))))</f>
        <v/>
      </c>
      <c r="H444" s="14" t="str">
        <f t="shared" si="70"/>
        <v/>
      </c>
      <c r="J444" s="14" t="str">
        <f t="shared" si="65"/>
        <v/>
      </c>
      <c r="O444" s="42"/>
      <c r="P444" s="57"/>
      <c r="Q444" s="30"/>
    </row>
    <row r="445" spans="1:17" s="2" customFormat="1" x14ac:dyDescent="0.25">
      <c r="A445" s="23" t="e">
        <f t="shared" si="66"/>
        <v>#VALUE!</v>
      </c>
      <c r="B445" s="2" t="e">
        <f t="shared" si="67"/>
        <v>#VALUE!</v>
      </c>
      <c r="C445" s="28"/>
      <c r="D445" s="39" t="str">
        <f t="shared" si="68"/>
        <v/>
      </c>
      <c r="E445" s="14" t="str">
        <f t="shared" si="69"/>
        <v/>
      </c>
      <c r="F445" s="14" t="str">
        <f t="shared" si="64"/>
        <v/>
      </c>
      <c r="G445" s="14" t="str">
        <f>+IF(E445="","",IF(COUNT($F$8:F445)=IF($G$3="",$N$3,$G$3),F445-E445,IF(E445&lt;F445,F445-E445,ROUND(+E445*IF(($F$3)&gt;=0.01,$F$3,$M$3)/12,))))</f>
        <v/>
      </c>
      <c r="H445" s="14" t="str">
        <f t="shared" si="70"/>
        <v/>
      </c>
      <c r="J445" s="14" t="str">
        <f t="shared" si="65"/>
        <v/>
      </c>
      <c r="O445" s="42"/>
      <c r="P445" s="57"/>
      <c r="Q445" s="30"/>
    </row>
    <row r="446" spans="1:17" s="2" customFormat="1" x14ac:dyDescent="0.25">
      <c r="A446" s="23" t="e">
        <f t="shared" si="66"/>
        <v>#VALUE!</v>
      </c>
      <c r="B446" s="2" t="e">
        <f t="shared" si="67"/>
        <v>#VALUE!</v>
      </c>
      <c r="C446" s="28"/>
      <c r="D446" s="39" t="str">
        <f t="shared" si="68"/>
        <v/>
      </c>
      <c r="E446" s="14" t="str">
        <f t="shared" si="69"/>
        <v/>
      </c>
      <c r="F446" s="14" t="str">
        <f t="shared" si="64"/>
        <v/>
      </c>
      <c r="G446" s="14" t="str">
        <f>+IF(E446="","",IF(COUNT($F$8:F446)=IF($G$3="",$N$3,$G$3),F446-E446,IF(E446&lt;F446,F446-E446,ROUND(+E446*IF(($F$3)&gt;=0.01,$F$3,$M$3)/12,))))</f>
        <v/>
      </c>
      <c r="H446" s="14" t="str">
        <f t="shared" si="70"/>
        <v/>
      </c>
      <c r="J446" s="14" t="str">
        <f t="shared" si="65"/>
        <v/>
      </c>
      <c r="O446" s="42"/>
      <c r="P446" s="57"/>
      <c r="Q446" s="30"/>
    </row>
    <row r="447" spans="1:17" s="2" customFormat="1" x14ac:dyDescent="0.25">
      <c r="A447" s="23" t="e">
        <f t="shared" si="66"/>
        <v>#VALUE!</v>
      </c>
      <c r="B447" s="2" t="e">
        <f t="shared" si="67"/>
        <v>#VALUE!</v>
      </c>
      <c r="C447" s="28"/>
      <c r="D447" s="39" t="str">
        <f t="shared" si="68"/>
        <v/>
      </c>
      <c r="E447" s="14" t="str">
        <f t="shared" si="69"/>
        <v/>
      </c>
      <c r="F447" s="14" t="str">
        <f t="shared" si="64"/>
        <v/>
      </c>
      <c r="G447" s="14" t="str">
        <f>+IF(E447="","",IF(COUNT($F$8:F447)=IF($G$3="",$N$3,$G$3),F447-E447,IF(E447&lt;F447,F447-E447,ROUND(+E447*IF(($F$3)&gt;=0.01,$F$3,$M$3)/12,))))</f>
        <v/>
      </c>
      <c r="H447" s="14" t="str">
        <f t="shared" si="70"/>
        <v/>
      </c>
      <c r="J447" s="14" t="str">
        <f t="shared" si="65"/>
        <v/>
      </c>
      <c r="O447" s="42"/>
      <c r="P447" s="57"/>
      <c r="Q447" s="30"/>
    </row>
    <row r="448" spans="1:17" s="2" customFormat="1" x14ac:dyDescent="0.25">
      <c r="A448" s="23" t="e">
        <f t="shared" si="66"/>
        <v>#VALUE!</v>
      </c>
      <c r="B448" s="2" t="e">
        <f t="shared" si="67"/>
        <v>#VALUE!</v>
      </c>
      <c r="C448" s="28"/>
      <c r="D448" s="39" t="str">
        <f t="shared" si="68"/>
        <v/>
      </c>
      <c r="E448" s="14" t="str">
        <f t="shared" si="69"/>
        <v/>
      </c>
      <c r="F448" s="14" t="str">
        <f t="shared" si="64"/>
        <v/>
      </c>
      <c r="G448" s="14" t="str">
        <f>+IF(E448="","",IF(COUNT($F$8:F448)=IF($G$3="",$N$3,$G$3),F448-E448,IF(E448&lt;F448,F448-E448,ROUND(+E448*IF(($F$3)&gt;=0.01,$F$3,$M$3)/12,))))</f>
        <v/>
      </c>
      <c r="H448" s="14" t="str">
        <f t="shared" si="70"/>
        <v/>
      </c>
      <c r="J448" s="14" t="str">
        <f t="shared" si="65"/>
        <v/>
      </c>
      <c r="O448" s="42"/>
      <c r="P448" s="57"/>
      <c r="Q448" s="30"/>
    </row>
    <row r="449" spans="1:17" s="2" customFormat="1" x14ac:dyDescent="0.25">
      <c r="A449" s="23" t="e">
        <f t="shared" si="66"/>
        <v>#VALUE!</v>
      </c>
      <c r="B449" s="2" t="e">
        <f t="shared" si="67"/>
        <v>#VALUE!</v>
      </c>
      <c r="C449" s="28"/>
      <c r="D449" s="39" t="str">
        <f t="shared" si="68"/>
        <v/>
      </c>
      <c r="E449" s="14" t="str">
        <f t="shared" si="69"/>
        <v/>
      </c>
      <c r="F449" s="14" t="str">
        <f t="shared" si="64"/>
        <v/>
      </c>
      <c r="G449" s="14" t="str">
        <f>+IF(E449="","",IF(COUNT($F$8:F449)=IF($G$3="",$N$3,$G$3),F449-E449,IF(E449&lt;F449,F449-E449,ROUND(+E449*IF(($F$3)&gt;=0.01,$F$3,$M$3)/12,))))</f>
        <v/>
      </c>
      <c r="H449" s="14" t="str">
        <f t="shared" si="70"/>
        <v/>
      </c>
      <c r="J449" s="14" t="str">
        <f t="shared" si="65"/>
        <v/>
      </c>
      <c r="O449" s="42"/>
      <c r="P449" s="57"/>
      <c r="Q449" s="30"/>
    </row>
    <row r="450" spans="1:17" s="2" customFormat="1" x14ac:dyDescent="0.25">
      <c r="A450" s="23" t="e">
        <f t="shared" si="66"/>
        <v>#VALUE!</v>
      </c>
      <c r="B450" s="2" t="e">
        <f t="shared" si="67"/>
        <v>#VALUE!</v>
      </c>
      <c r="C450" s="28"/>
      <c r="D450" s="39" t="str">
        <f t="shared" si="68"/>
        <v/>
      </c>
      <c r="E450" s="14" t="str">
        <f t="shared" si="69"/>
        <v/>
      </c>
      <c r="F450" s="14" t="str">
        <f t="shared" si="64"/>
        <v/>
      </c>
      <c r="G450" s="14" t="str">
        <f>+IF(E450="","",IF(COUNT($F$8:F450)=IF($G$3="",$N$3,$G$3),F450-E450,IF(E450&lt;F450,F450-E450,ROUND(+E450*IF(($F$3)&gt;=0.01,$F$3,$M$3)/12,))))</f>
        <v/>
      </c>
      <c r="H450" s="14" t="str">
        <f t="shared" si="70"/>
        <v/>
      </c>
      <c r="J450" s="14" t="str">
        <f t="shared" si="65"/>
        <v/>
      </c>
      <c r="O450" s="42"/>
      <c r="P450" s="57"/>
      <c r="Q450" s="30"/>
    </row>
    <row r="451" spans="1:17" s="2" customFormat="1" x14ac:dyDescent="0.25">
      <c r="A451" s="23" t="e">
        <f t="shared" si="66"/>
        <v>#VALUE!</v>
      </c>
      <c r="B451" s="2" t="e">
        <f t="shared" si="67"/>
        <v>#VALUE!</v>
      </c>
      <c r="C451" s="28"/>
      <c r="D451" s="39" t="str">
        <f t="shared" si="68"/>
        <v/>
      </c>
      <c r="E451" s="14" t="str">
        <f t="shared" si="69"/>
        <v/>
      </c>
      <c r="F451" s="14" t="str">
        <f t="shared" si="64"/>
        <v/>
      </c>
      <c r="G451" s="14" t="str">
        <f>+IF(E451="","",IF(COUNT($F$8:F451)=IF($G$3="",$N$3,$G$3),F451-E451,IF(E451&lt;F451,F451-E451,ROUND(+E451*IF(($F$3)&gt;=0.01,$F$3,$M$3)/12,))))</f>
        <v/>
      </c>
      <c r="H451" s="14" t="str">
        <f t="shared" si="70"/>
        <v/>
      </c>
      <c r="J451" s="14" t="str">
        <f t="shared" si="65"/>
        <v/>
      </c>
      <c r="O451" s="42"/>
      <c r="P451" s="57"/>
      <c r="Q451" s="30"/>
    </row>
    <row r="452" spans="1:17" s="2" customFormat="1" x14ac:dyDescent="0.25">
      <c r="A452" s="23" t="e">
        <f t="shared" si="66"/>
        <v>#VALUE!</v>
      </c>
      <c r="B452" s="2" t="e">
        <f t="shared" si="67"/>
        <v>#VALUE!</v>
      </c>
      <c r="C452" s="28"/>
      <c r="D452" s="39" t="str">
        <f t="shared" si="68"/>
        <v/>
      </c>
      <c r="E452" s="14" t="str">
        <f t="shared" si="69"/>
        <v/>
      </c>
      <c r="F452" s="14" t="str">
        <f t="shared" si="64"/>
        <v/>
      </c>
      <c r="G452" s="14" t="str">
        <f>+IF(E452="","",IF(COUNT($F$8:F452)=IF($G$3="",$N$3,$G$3),F452-E452,IF(E452&lt;F452,F452-E452,ROUND(+E452*IF(($F$3)&gt;=0.01,$F$3,$M$3)/12,))))</f>
        <v/>
      </c>
      <c r="H452" s="14" t="str">
        <f t="shared" si="70"/>
        <v/>
      </c>
      <c r="J452" s="14" t="str">
        <f t="shared" si="65"/>
        <v/>
      </c>
      <c r="O452" s="42"/>
      <c r="P452" s="57"/>
      <c r="Q452" s="30"/>
    </row>
    <row r="453" spans="1:17" s="2" customFormat="1" x14ac:dyDescent="0.25">
      <c r="A453" s="23" t="e">
        <f t="shared" si="66"/>
        <v>#VALUE!</v>
      </c>
      <c r="B453" s="2" t="e">
        <f t="shared" si="67"/>
        <v>#VALUE!</v>
      </c>
      <c r="C453" s="28"/>
      <c r="D453" s="39" t="str">
        <f t="shared" si="68"/>
        <v/>
      </c>
      <c r="E453" s="14" t="str">
        <f t="shared" si="69"/>
        <v/>
      </c>
      <c r="F453" s="14" t="str">
        <f t="shared" si="64"/>
        <v/>
      </c>
      <c r="G453" s="14" t="str">
        <f>+IF(E453="","",IF(COUNT($F$8:F453)=IF($G$3="",$N$3,$G$3),F453-E453,IF(E453&lt;F453,F453-E453,ROUND(+E453*IF(($F$3)&gt;=0.01,$F$3,$M$3)/12,))))</f>
        <v/>
      </c>
      <c r="H453" s="14" t="str">
        <f t="shared" si="70"/>
        <v/>
      </c>
      <c r="J453" s="14" t="str">
        <f t="shared" si="65"/>
        <v/>
      </c>
      <c r="O453" s="42"/>
      <c r="P453" s="57"/>
      <c r="Q453" s="30"/>
    </row>
    <row r="454" spans="1:17" s="2" customFormat="1" x14ac:dyDescent="0.25">
      <c r="A454" s="23" t="e">
        <f t="shared" si="66"/>
        <v>#VALUE!</v>
      </c>
      <c r="B454" s="2" t="e">
        <f t="shared" si="67"/>
        <v>#VALUE!</v>
      </c>
      <c r="C454" s="28"/>
      <c r="D454" s="39" t="str">
        <f t="shared" si="68"/>
        <v/>
      </c>
      <c r="E454" s="14" t="str">
        <f t="shared" si="69"/>
        <v/>
      </c>
      <c r="F454" s="14" t="str">
        <f t="shared" si="64"/>
        <v/>
      </c>
      <c r="G454" s="14" t="str">
        <f>+IF(E454="","",IF(COUNT($F$8:F454)=IF($G$3="",$N$3,$G$3),F454-E454,IF(E454&lt;F454,F454-E454,ROUND(+E454*IF(($F$3)&gt;=0.01,$F$3,$M$3)/12,))))</f>
        <v/>
      </c>
      <c r="H454" s="14" t="str">
        <f t="shared" si="70"/>
        <v/>
      </c>
      <c r="J454" s="14" t="str">
        <f t="shared" si="65"/>
        <v/>
      </c>
      <c r="O454" s="42"/>
      <c r="P454" s="57"/>
      <c r="Q454" s="30"/>
    </row>
    <row r="455" spans="1:17" s="2" customFormat="1" x14ac:dyDescent="0.25">
      <c r="A455" s="23" t="e">
        <f t="shared" si="66"/>
        <v>#VALUE!</v>
      </c>
      <c r="B455" s="2" t="e">
        <f t="shared" si="67"/>
        <v>#VALUE!</v>
      </c>
      <c r="C455" s="28"/>
      <c r="D455" s="39" t="str">
        <f t="shared" si="68"/>
        <v/>
      </c>
      <c r="E455" s="14" t="str">
        <f t="shared" si="69"/>
        <v/>
      </c>
      <c r="F455" s="14" t="str">
        <f t="shared" si="64"/>
        <v/>
      </c>
      <c r="G455" s="14" t="str">
        <f>+IF(E455="","",IF(COUNT($F$8:F455)=IF($G$3="",$N$3,$G$3),F455-E455,IF(E455&lt;F455,F455-E455,ROUND(+E455*IF(($F$3)&gt;=0.01,$F$3,$M$3)/12,))))</f>
        <v/>
      </c>
      <c r="H455" s="14" t="str">
        <f t="shared" si="70"/>
        <v/>
      </c>
      <c r="J455" s="14" t="str">
        <f t="shared" si="65"/>
        <v/>
      </c>
      <c r="O455" s="42"/>
      <c r="P455" s="57"/>
      <c r="Q455" s="30"/>
    </row>
    <row r="456" spans="1:17" s="2" customFormat="1" x14ac:dyDescent="0.25">
      <c r="A456" s="23" t="e">
        <f t="shared" si="66"/>
        <v>#VALUE!</v>
      </c>
      <c r="B456" s="2" t="e">
        <f t="shared" si="67"/>
        <v>#VALUE!</v>
      </c>
      <c r="C456" s="28"/>
      <c r="D456" s="39" t="str">
        <f t="shared" si="68"/>
        <v/>
      </c>
      <c r="E456" s="14" t="str">
        <f t="shared" si="69"/>
        <v/>
      </c>
      <c r="F456" s="14" t="str">
        <f t="shared" ref="F456:F519" si="71">+IF(E456="","",IF(E456&gt;0,IF($H$3&gt;0,$H$3,$O$3),0))</f>
        <v/>
      </c>
      <c r="G456" s="14" t="str">
        <f>+IF(E456="","",IF(COUNT($F$8:F456)=IF($G$3="",$N$3,$G$3),F456-E456,IF(E456&lt;F456,F456-E456,ROUND(+E456*IF(($F$3)&gt;=0.01,$F$3,$M$3)/12,))))</f>
        <v/>
      </c>
      <c r="H456" s="14" t="str">
        <f t="shared" si="70"/>
        <v/>
      </c>
      <c r="J456" s="14" t="str">
        <f t="shared" si="65"/>
        <v/>
      </c>
      <c r="O456" s="42"/>
      <c r="P456" s="57"/>
      <c r="Q456" s="30"/>
    </row>
    <row r="457" spans="1:17" s="2" customFormat="1" x14ac:dyDescent="0.25">
      <c r="A457" s="23" t="e">
        <f t="shared" si="66"/>
        <v>#VALUE!</v>
      </c>
      <c r="B457" s="2" t="e">
        <f t="shared" si="67"/>
        <v>#VALUE!</v>
      </c>
      <c r="C457" s="28"/>
      <c r="D457" s="39" t="str">
        <f t="shared" si="68"/>
        <v/>
      </c>
      <c r="E457" s="14" t="str">
        <f t="shared" si="69"/>
        <v/>
      </c>
      <c r="F457" s="14" t="str">
        <f t="shared" si="71"/>
        <v/>
      </c>
      <c r="G457" s="14" t="str">
        <f>+IF(E457="","",IF(COUNT($F$8:F457)=IF($G$3="",$N$3,$G$3),F457-E457,IF(E457&lt;F457,F457-E457,ROUND(+E457*IF(($F$3)&gt;=0.01,$F$3,$M$3)/12,))))</f>
        <v/>
      </c>
      <c r="H457" s="14" t="str">
        <f t="shared" si="70"/>
        <v/>
      </c>
      <c r="J457" s="14" t="str">
        <f t="shared" si="65"/>
        <v/>
      </c>
      <c r="O457" s="42"/>
      <c r="P457" s="57"/>
      <c r="Q457" s="30"/>
    </row>
    <row r="458" spans="1:17" s="2" customFormat="1" x14ac:dyDescent="0.25">
      <c r="A458" s="23" t="e">
        <f t="shared" si="66"/>
        <v>#VALUE!</v>
      </c>
      <c r="B458" s="2" t="e">
        <f t="shared" si="67"/>
        <v>#VALUE!</v>
      </c>
      <c r="C458" s="28"/>
      <c r="D458" s="39" t="str">
        <f t="shared" si="68"/>
        <v/>
      </c>
      <c r="E458" s="14" t="str">
        <f t="shared" si="69"/>
        <v/>
      </c>
      <c r="F458" s="14" t="str">
        <f t="shared" si="71"/>
        <v/>
      </c>
      <c r="G458" s="14" t="str">
        <f>+IF(E458="","",IF(COUNT($F$8:F458)=IF($G$3="",$N$3,$G$3),F458-E458,IF(E458&lt;F458,F458-E458,ROUND(+E458*IF(($F$3)&gt;=0.01,$F$3,$M$3)/12,))))</f>
        <v/>
      </c>
      <c r="H458" s="14" t="str">
        <f t="shared" si="70"/>
        <v/>
      </c>
      <c r="J458" s="14" t="str">
        <f t="shared" si="65"/>
        <v/>
      </c>
      <c r="O458" s="42"/>
      <c r="P458" s="57"/>
      <c r="Q458" s="30"/>
    </row>
    <row r="459" spans="1:17" s="2" customFormat="1" x14ac:dyDescent="0.25">
      <c r="A459" s="23" t="e">
        <f t="shared" si="66"/>
        <v>#VALUE!</v>
      </c>
      <c r="B459" s="2" t="e">
        <f t="shared" si="67"/>
        <v>#VALUE!</v>
      </c>
      <c r="C459" s="28"/>
      <c r="D459" s="39" t="str">
        <f t="shared" si="68"/>
        <v/>
      </c>
      <c r="E459" s="14" t="str">
        <f t="shared" si="69"/>
        <v/>
      </c>
      <c r="F459" s="14" t="str">
        <f t="shared" si="71"/>
        <v/>
      </c>
      <c r="G459" s="14" t="str">
        <f>+IF(E459="","",IF(COUNT($F$8:F459)=IF($G$3="",$N$3,$G$3),F459-E459,IF(E459&lt;F459,F459-E459,ROUND(+E459*IF(($F$3)&gt;=0.01,$F$3,$M$3)/12,))))</f>
        <v/>
      </c>
      <c r="H459" s="14" t="str">
        <f t="shared" si="70"/>
        <v/>
      </c>
      <c r="J459" s="14" t="str">
        <f t="shared" si="65"/>
        <v/>
      </c>
      <c r="O459" s="42"/>
      <c r="P459" s="57"/>
      <c r="Q459" s="30"/>
    </row>
    <row r="460" spans="1:17" s="2" customFormat="1" x14ac:dyDescent="0.25">
      <c r="A460" s="23" t="e">
        <f t="shared" si="66"/>
        <v>#VALUE!</v>
      </c>
      <c r="B460" s="2" t="e">
        <f t="shared" si="67"/>
        <v>#VALUE!</v>
      </c>
      <c r="C460" s="28"/>
      <c r="D460" s="39" t="str">
        <f t="shared" si="68"/>
        <v/>
      </c>
      <c r="E460" s="14" t="str">
        <f t="shared" si="69"/>
        <v/>
      </c>
      <c r="F460" s="14" t="str">
        <f t="shared" si="71"/>
        <v/>
      </c>
      <c r="G460" s="14" t="str">
        <f>+IF(E460="","",IF(COUNT($F$8:F460)=IF($G$3="",$N$3,$G$3),F460-E460,IF(E460&lt;F460,F460-E460,ROUND(+E460*IF(($F$3)&gt;=0.01,$F$3,$M$3)/12,))))</f>
        <v/>
      </c>
      <c r="H460" s="14" t="str">
        <f t="shared" si="70"/>
        <v/>
      </c>
      <c r="J460" s="14" t="str">
        <f t="shared" si="65"/>
        <v/>
      </c>
      <c r="O460" s="42"/>
      <c r="P460" s="57"/>
      <c r="Q460" s="30"/>
    </row>
    <row r="461" spans="1:17" s="2" customFormat="1" x14ac:dyDescent="0.25">
      <c r="A461" s="23" t="e">
        <f t="shared" si="66"/>
        <v>#VALUE!</v>
      </c>
      <c r="B461" s="2" t="e">
        <f t="shared" si="67"/>
        <v>#VALUE!</v>
      </c>
      <c r="C461" s="28"/>
      <c r="D461" s="39" t="str">
        <f t="shared" si="68"/>
        <v/>
      </c>
      <c r="E461" s="14" t="str">
        <f t="shared" si="69"/>
        <v/>
      </c>
      <c r="F461" s="14" t="str">
        <f t="shared" si="71"/>
        <v/>
      </c>
      <c r="G461" s="14" t="str">
        <f>+IF(E461="","",IF(COUNT($F$8:F461)=IF($G$3="",$N$3,$G$3),F461-E461,IF(E461&lt;F461,F461-E461,ROUND(+E461*IF(($F$3)&gt;=0.01,$F$3,$M$3)/12,))))</f>
        <v/>
      </c>
      <c r="H461" s="14" t="str">
        <f t="shared" si="70"/>
        <v/>
      </c>
      <c r="J461" s="14" t="str">
        <f t="shared" si="65"/>
        <v/>
      </c>
      <c r="O461" s="42"/>
      <c r="P461" s="57"/>
      <c r="Q461" s="30"/>
    </row>
    <row r="462" spans="1:17" s="2" customFormat="1" x14ac:dyDescent="0.25">
      <c r="A462" s="23" t="e">
        <f t="shared" si="66"/>
        <v>#VALUE!</v>
      </c>
      <c r="B462" s="2" t="e">
        <f t="shared" si="67"/>
        <v>#VALUE!</v>
      </c>
      <c r="C462" s="28"/>
      <c r="D462" s="39" t="str">
        <f t="shared" si="68"/>
        <v/>
      </c>
      <c r="E462" s="14" t="str">
        <f t="shared" si="69"/>
        <v/>
      </c>
      <c r="F462" s="14" t="str">
        <f t="shared" si="71"/>
        <v/>
      </c>
      <c r="G462" s="14" t="str">
        <f>+IF(E462="","",IF(COUNT($F$8:F462)=IF($G$3="",$N$3,$G$3),F462-E462,IF(E462&lt;F462,F462-E462,ROUND(+E462*IF(($F$3)&gt;=0.01,$F$3,$M$3)/12,))))</f>
        <v/>
      </c>
      <c r="H462" s="14" t="str">
        <f t="shared" si="70"/>
        <v/>
      </c>
      <c r="J462" s="14" t="str">
        <f t="shared" si="65"/>
        <v/>
      </c>
      <c r="O462" s="42"/>
      <c r="P462" s="57"/>
      <c r="Q462" s="30"/>
    </row>
    <row r="463" spans="1:17" s="2" customFormat="1" x14ac:dyDescent="0.25">
      <c r="A463" s="23" t="e">
        <f t="shared" si="66"/>
        <v>#VALUE!</v>
      </c>
      <c r="B463" s="2" t="e">
        <f t="shared" si="67"/>
        <v>#VALUE!</v>
      </c>
      <c r="C463" s="28"/>
      <c r="D463" s="39" t="str">
        <f t="shared" si="68"/>
        <v/>
      </c>
      <c r="E463" s="14" t="str">
        <f t="shared" si="69"/>
        <v/>
      </c>
      <c r="F463" s="14" t="str">
        <f t="shared" si="71"/>
        <v/>
      </c>
      <c r="G463" s="14" t="str">
        <f>+IF(E463="","",IF(COUNT($F$8:F463)=IF($G$3="",$N$3,$G$3),F463-E463,IF(E463&lt;F463,F463-E463,ROUND(+E463*IF(($F$3)&gt;=0.01,$F$3,$M$3)/12,))))</f>
        <v/>
      </c>
      <c r="H463" s="14" t="str">
        <f t="shared" si="70"/>
        <v/>
      </c>
      <c r="J463" s="14" t="str">
        <f t="shared" si="65"/>
        <v/>
      </c>
      <c r="O463" s="42"/>
      <c r="P463" s="57"/>
      <c r="Q463" s="30"/>
    </row>
    <row r="464" spans="1:17" s="2" customFormat="1" x14ac:dyDescent="0.25">
      <c r="A464" s="23" t="e">
        <f t="shared" si="66"/>
        <v>#VALUE!</v>
      </c>
      <c r="B464" s="2" t="e">
        <f t="shared" si="67"/>
        <v>#VALUE!</v>
      </c>
      <c r="C464" s="28"/>
      <c r="D464" s="39" t="str">
        <f t="shared" si="68"/>
        <v/>
      </c>
      <c r="E464" s="14" t="str">
        <f t="shared" si="69"/>
        <v/>
      </c>
      <c r="F464" s="14" t="str">
        <f t="shared" si="71"/>
        <v/>
      </c>
      <c r="G464" s="14" t="str">
        <f>+IF(E464="","",IF(COUNT($F$8:F464)=IF($G$3="",$N$3,$G$3),F464-E464,IF(E464&lt;F464,F464-E464,ROUND(+E464*IF(($F$3)&gt;=0.01,$F$3,$M$3)/12,))))</f>
        <v/>
      </c>
      <c r="H464" s="14" t="str">
        <f t="shared" si="70"/>
        <v/>
      </c>
      <c r="J464" s="14" t="str">
        <f t="shared" si="65"/>
        <v/>
      </c>
      <c r="O464" s="42"/>
      <c r="P464" s="57"/>
      <c r="Q464" s="30"/>
    </row>
    <row r="465" spans="1:17" s="2" customFormat="1" x14ac:dyDescent="0.25">
      <c r="A465" s="23" t="e">
        <f t="shared" si="66"/>
        <v>#VALUE!</v>
      </c>
      <c r="B465" s="2" t="e">
        <f t="shared" si="67"/>
        <v>#VALUE!</v>
      </c>
      <c r="C465" s="28"/>
      <c r="D465" s="39" t="str">
        <f t="shared" si="68"/>
        <v/>
      </c>
      <c r="E465" s="14" t="str">
        <f t="shared" si="69"/>
        <v/>
      </c>
      <c r="F465" s="14" t="str">
        <f t="shared" si="71"/>
        <v/>
      </c>
      <c r="G465" s="14" t="str">
        <f>+IF(E465="","",IF(COUNT($F$8:F465)=IF($G$3="",$N$3,$G$3),F465-E465,IF(E465&lt;F465,F465-E465,ROUND(+E465*IF(($F$3)&gt;=0.01,$F$3,$M$3)/12,))))</f>
        <v/>
      </c>
      <c r="H465" s="14" t="str">
        <f t="shared" si="70"/>
        <v/>
      </c>
      <c r="J465" s="14" t="str">
        <f t="shared" si="65"/>
        <v/>
      </c>
      <c r="O465" s="42"/>
      <c r="P465" s="57"/>
      <c r="Q465" s="30"/>
    </row>
    <row r="466" spans="1:17" s="2" customFormat="1" x14ac:dyDescent="0.25">
      <c r="A466" s="23" t="e">
        <f t="shared" si="66"/>
        <v>#VALUE!</v>
      </c>
      <c r="B466" s="2" t="e">
        <f t="shared" si="67"/>
        <v>#VALUE!</v>
      </c>
      <c r="C466" s="28"/>
      <c r="D466" s="39" t="str">
        <f t="shared" si="68"/>
        <v/>
      </c>
      <c r="E466" s="14" t="str">
        <f t="shared" si="69"/>
        <v/>
      </c>
      <c r="F466" s="14" t="str">
        <f t="shared" si="71"/>
        <v/>
      </c>
      <c r="G466" s="14" t="str">
        <f>+IF(E466="","",IF(COUNT($F$8:F466)=IF($G$3="",$N$3,$G$3),F466-E466,IF(E466&lt;F466,F466-E466,ROUND(+E466*IF(($F$3)&gt;=0.01,$F$3,$M$3)/12,))))</f>
        <v/>
      </c>
      <c r="H466" s="14" t="str">
        <f t="shared" si="70"/>
        <v/>
      </c>
      <c r="J466" s="14" t="str">
        <f t="shared" si="65"/>
        <v/>
      </c>
      <c r="O466" s="42"/>
      <c r="P466" s="57"/>
      <c r="Q466" s="30"/>
    </row>
    <row r="467" spans="1:17" s="2" customFormat="1" x14ac:dyDescent="0.25">
      <c r="A467" s="23" t="e">
        <f t="shared" si="66"/>
        <v>#VALUE!</v>
      </c>
      <c r="B467" s="2" t="e">
        <f t="shared" si="67"/>
        <v>#VALUE!</v>
      </c>
      <c r="C467" s="28"/>
      <c r="D467" s="39" t="str">
        <f t="shared" si="68"/>
        <v/>
      </c>
      <c r="E467" s="14" t="str">
        <f t="shared" si="69"/>
        <v/>
      </c>
      <c r="F467" s="14" t="str">
        <f t="shared" si="71"/>
        <v/>
      </c>
      <c r="G467" s="14" t="str">
        <f>+IF(E467="","",IF(COUNT($F$8:F467)=IF($G$3="",$N$3,$G$3),F467-E467,IF(E467&lt;F467,F467-E467,ROUND(+E467*IF(($F$3)&gt;=0.01,$F$3,$M$3)/12,))))</f>
        <v/>
      </c>
      <c r="H467" s="14" t="str">
        <f t="shared" si="70"/>
        <v/>
      </c>
      <c r="J467" s="14" t="str">
        <f t="shared" ref="J467:J530" si="72">IF($J$4="yes",IF(OR(H467=0,H467=""),"",IF(MONTH(D467)=3,ROUND(H467*(31-DAY(D467))*IF($F$3&gt;0.01,$F$3,$M$3)/365,),"")),"")</f>
        <v/>
      </c>
      <c r="O467" s="42"/>
      <c r="P467" s="57"/>
      <c r="Q467" s="30"/>
    </row>
    <row r="468" spans="1:17" s="2" customFormat="1" x14ac:dyDescent="0.25">
      <c r="A468" s="23" t="e">
        <f t="shared" si="66"/>
        <v>#VALUE!</v>
      </c>
      <c r="B468" s="2" t="e">
        <f t="shared" si="67"/>
        <v>#VALUE!</v>
      </c>
      <c r="C468" s="28"/>
      <c r="D468" s="39" t="str">
        <f t="shared" si="68"/>
        <v/>
      </c>
      <c r="E468" s="14" t="str">
        <f t="shared" si="69"/>
        <v/>
      </c>
      <c r="F468" s="14" t="str">
        <f t="shared" si="71"/>
        <v/>
      </c>
      <c r="G468" s="14" t="str">
        <f>+IF(E468="","",IF(COUNT($F$8:F468)=IF($G$3="",$N$3,$G$3),F468-E468,IF(E468&lt;F468,F468-E468,ROUND(+E468*IF(($F$3)&gt;=0.01,$F$3,$M$3)/12,))))</f>
        <v/>
      </c>
      <c r="H468" s="14" t="str">
        <f t="shared" si="70"/>
        <v/>
      </c>
      <c r="J468" s="14" t="str">
        <f t="shared" si="72"/>
        <v/>
      </c>
      <c r="O468" s="42"/>
      <c r="P468" s="57"/>
      <c r="Q468" s="30"/>
    </row>
    <row r="469" spans="1:17" s="2" customFormat="1" x14ac:dyDescent="0.25">
      <c r="A469" s="23" t="e">
        <f t="shared" si="66"/>
        <v>#VALUE!</v>
      </c>
      <c r="B469" s="2" t="e">
        <f t="shared" si="67"/>
        <v>#VALUE!</v>
      </c>
      <c r="C469" s="28"/>
      <c r="D469" s="39" t="str">
        <f t="shared" si="68"/>
        <v/>
      </c>
      <c r="E469" s="14" t="str">
        <f t="shared" si="69"/>
        <v/>
      </c>
      <c r="F469" s="14" t="str">
        <f t="shared" si="71"/>
        <v/>
      </c>
      <c r="G469" s="14" t="str">
        <f>+IF(E469="","",IF(COUNT($F$8:F469)=IF($G$3="",$N$3,$G$3),F469-E469,IF(E469&lt;F469,F469-E469,ROUND(+E469*IF(($F$3)&gt;=0.01,$F$3,$M$3)/12,))))</f>
        <v/>
      </c>
      <c r="H469" s="14" t="str">
        <f t="shared" si="70"/>
        <v/>
      </c>
      <c r="J469" s="14" t="str">
        <f t="shared" si="72"/>
        <v/>
      </c>
      <c r="O469" s="42"/>
      <c r="P469" s="57"/>
      <c r="Q469" s="30"/>
    </row>
    <row r="470" spans="1:17" s="2" customFormat="1" x14ac:dyDescent="0.25">
      <c r="A470" s="23" t="e">
        <f t="shared" si="66"/>
        <v>#VALUE!</v>
      </c>
      <c r="B470" s="2" t="e">
        <f t="shared" si="67"/>
        <v>#VALUE!</v>
      </c>
      <c r="C470" s="28"/>
      <c r="D470" s="39" t="str">
        <f t="shared" si="68"/>
        <v/>
      </c>
      <c r="E470" s="14" t="str">
        <f t="shared" si="69"/>
        <v/>
      </c>
      <c r="F470" s="14" t="str">
        <f t="shared" si="71"/>
        <v/>
      </c>
      <c r="G470" s="14" t="str">
        <f>+IF(E470="","",IF(COUNT($F$8:F470)=IF($G$3="",$N$3,$G$3),F470-E470,IF(E470&lt;F470,F470-E470,ROUND(+E470*IF(($F$3)&gt;=0.01,$F$3,$M$3)/12,))))</f>
        <v/>
      </c>
      <c r="H470" s="14" t="str">
        <f t="shared" si="70"/>
        <v/>
      </c>
      <c r="J470" s="14" t="str">
        <f t="shared" si="72"/>
        <v/>
      </c>
      <c r="O470" s="42"/>
      <c r="P470" s="57"/>
      <c r="Q470" s="30"/>
    </row>
    <row r="471" spans="1:17" s="2" customFormat="1" x14ac:dyDescent="0.25">
      <c r="A471" s="23" t="e">
        <f t="shared" si="66"/>
        <v>#VALUE!</v>
      </c>
      <c r="B471" s="2" t="e">
        <f t="shared" si="67"/>
        <v>#VALUE!</v>
      </c>
      <c r="C471" s="28"/>
      <c r="D471" s="39" t="str">
        <f t="shared" si="68"/>
        <v/>
      </c>
      <c r="E471" s="14" t="str">
        <f t="shared" si="69"/>
        <v/>
      </c>
      <c r="F471" s="14" t="str">
        <f t="shared" si="71"/>
        <v/>
      </c>
      <c r="G471" s="14" t="str">
        <f>+IF(E471="","",IF(COUNT($F$8:F471)=IF($G$3="",$N$3,$G$3),F471-E471,IF(E471&lt;F471,F471-E471,ROUND(+E471*IF(($F$3)&gt;=0.01,$F$3,$M$3)/12,))))</f>
        <v/>
      </c>
      <c r="H471" s="14" t="str">
        <f t="shared" si="70"/>
        <v/>
      </c>
      <c r="J471" s="14" t="str">
        <f t="shared" si="72"/>
        <v/>
      </c>
      <c r="O471" s="42"/>
      <c r="P471" s="57"/>
      <c r="Q471" s="30"/>
    </row>
    <row r="472" spans="1:17" s="2" customFormat="1" x14ac:dyDescent="0.25">
      <c r="A472" s="23" t="e">
        <f t="shared" si="66"/>
        <v>#VALUE!</v>
      </c>
      <c r="B472" s="2" t="e">
        <f t="shared" si="67"/>
        <v>#VALUE!</v>
      </c>
      <c r="C472" s="28"/>
      <c r="D472" s="39" t="str">
        <f t="shared" si="68"/>
        <v/>
      </c>
      <c r="E472" s="14" t="str">
        <f t="shared" si="69"/>
        <v/>
      </c>
      <c r="F472" s="14" t="str">
        <f t="shared" si="71"/>
        <v/>
      </c>
      <c r="G472" s="14" t="str">
        <f>+IF(E472="","",IF(COUNT($F$8:F472)=IF($G$3="",$N$3,$G$3),F472-E472,IF(E472&lt;F472,F472-E472,ROUND(+E472*IF(($F$3)&gt;=0.01,$F$3,$M$3)/12,))))</f>
        <v/>
      </c>
      <c r="H472" s="14" t="str">
        <f t="shared" si="70"/>
        <v/>
      </c>
      <c r="J472" s="14" t="str">
        <f t="shared" si="72"/>
        <v/>
      </c>
      <c r="O472" s="42"/>
      <c r="P472" s="57"/>
      <c r="Q472" s="30"/>
    </row>
    <row r="473" spans="1:17" s="2" customFormat="1" x14ac:dyDescent="0.25">
      <c r="A473" s="23" t="e">
        <f t="shared" si="66"/>
        <v>#VALUE!</v>
      </c>
      <c r="B473" s="2" t="e">
        <f t="shared" si="67"/>
        <v>#VALUE!</v>
      </c>
      <c r="C473" s="28"/>
      <c r="D473" s="39" t="str">
        <f t="shared" si="68"/>
        <v/>
      </c>
      <c r="E473" s="14" t="str">
        <f t="shared" si="69"/>
        <v/>
      </c>
      <c r="F473" s="14" t="str">
        <f t="shared" si="71"/>
        <v/>
      </c>
      <c r="G473" s="14" t="str">
        <f>+IF(E473="","",IF(COUNT($F$8:F473)=IF($G$3="",$N$3,$G$3),F473-E473,IF(E473&lt;F473,F473-E473,ROUND(+E473*IF(($F$3)&gt;=0.01,$F$3,$M$3)/12,))))</f>
        <v/>
      </c>
      <c r="H473" s="14" t="str">
        <f t="shared" si="70"/>
        <v/>
      </c>
      <c r="J473" s="14" t="str">
        <f t="shared" si="72"/>
        <v/>
      </c>
      <c r="O473" s="42"/>
      <c r="P473" s="57"/>
      <c r="Q473" s="30"/>
    </row>
    <row r="474" spans="1:17" s="2" customFormat="1" x14ac:dyDescent="0.25">
      <c r="A474" s="23" t="e">
        <f t="shared" si="66"/>
        <v>#VALUE!</v>
      </c>
      <c r="B474" s="2" t="e">
        <f t="shared" si="67"/>
        <v>#VALUE!</v>
      </c>
      <c r="C474" s="28"/>
      <c r="D474" s="39" t="str">
        <f t="shared" si="68"/>
        <v/>
      </c>
      <c r="E474" s="14" t="str">
        <f t="shared" si="69"/>
        <v/>
      </c>
      <c r="F474" s="14" t="str">
        <f t="shared" si="71"/>
        <v/>
      </c>
      <c r="G474" s="14" t="str">
        <f>+IF(E474="","",IF(COUNT($F$8:F474)=IF($G$3="",$N$3,$G$3),F474-E474,IF(E474&lt;F474,F474-E474,ROUND(+E474*IF(($F$3)&gt;=0.01,$F$3,$M$3)/12,))))</f>
        <v/>
      </c>
      <c r="H474" s="14" t="str">
        <f t="shared" si="70"/>
        <v/>
      </c>
      <c r="J474" s="14" t="str">
        <f t="shared" si="72"/>
        <v/>
      </c>
      <c r="O474" s="42"/>
      <c r="P474" s="57"/>
      <c r="Q474" s="30"/>
    </row>
    <row r="475" spans="1:17" s="2" customFormat="1" x14ac:dyDescent="0.25">
      <c r="A475" s="23" t="e">
        <f t="shared" si="66"/>
        <v>#VALUE!</v>
      </c>
      <c r="B475" s="2" t="e">
        <f t="shared" si="67"/>
        <v>#VALUE!</v>
      </c>
      <c r="C475" s="28"/>
      <c r="D475" s="39" t="str">
        <f t="shared" si="68"/>
        <v/>
      </c>
      <c r="E475" s="14" t="str">
        <f t="shared" si="69"/>
        <v/>
      </c>
      <c r="F475" s="14" t="str">
        <f t="shared" si="71"/>
        <v/>
      </c>
      <c r="G475" s="14" t="str">
        <f>+IF(E475="","",IF(COUNT($F$8:F475)=IF($G$3="",$N$3,$G$3),F475-E475,IF(E475&lt;F475,F475-E475,ROUND(+E475*IF(($F$3)&gt;=0.01,$F$3,$M$3)/12,))))</f>
        <v/>
      </c>
      <c r="H475" s="14" t="str">
        <f t="shared" si="70"/>
        <v/>
      </c>
      <c r="J475" s="14" t="str">
        <f t="shared" si="72"/>
        <v/>
      </c>
      <c r="O475" s="42"/>
      <c r="P475" s="57"/>
      <c r="Q475" s="30"/>
    </row>
    <row r="476" spans="1:17" s="2" customFormat="1" x14ac:dyDescent="0.25">
      <c r="A476" s="23" t="e">
        <f t="shared" si="66"/>
        <v>#VALUE!</v>
      </c>
      <c r="B476" s="2" t="e">
        <f t="shared" si="67"/>
        <v>#VALUE!</v>
      </c>
      <c r="C476" s="28"/>
      <c r="D476" s="39" t="str">
        <f t="shared" si="68"/>
        <v/>
      </c>
      <c r="E476" s="14" t="str">
        <f t="shared" si="69"/>
        <v/>
      </c>
      <c r="F476" s="14" t="str">
        <f t="shared" si="71"/>
        <v/>
      </c>
      <c r="G476" s="14" t="str">
        <f>+IF(E476="","",IF(COUNT($F$8:F476)=IF($G$3="",$N$3,$G$3),F476-E476,IF(E476&lt;F476,F476-E476,ROUND(+E476*IF(($F$3)&gt;=0.01,$F$3,$M$3)/12,))))</f>
        <v/>
      </c>
      <c r="H476" s="14" t="str">
        <f t="shared" si="70"/>
        <v/>
      </c>
      <c r="J476" s="14" t="str">
        <f t="shared" si="72"/>
        <v/>
      </c>
      <c r="O476" s="42"/>
      <c r="P476" s="57"/>
      <c r="Q476" s="30"/>
    </row>
    <row r="477" spans="1:17" s="2" customFormat="1" x14ac:dyDescent="0.25">
      <c r="A477" s="23" t="e">
        <f t="shared" si="66"/>
        <v>#VALUE!</v>
      </c>
      <c r="B477" s="2" t="e">
        <f t="shared" si="67"/>
        <v>#VALUE!</v>
      </c>
      <c r="C477" s="28"/>
      <c r="D477" s="39" t="str">
        <f t="shared" si="68"/>
        <v/>
      </c>
      <c r="E477" s="14" t="str">
        <f t="shared" si="69"/>
        <v/>
      </c>
      <c r="F477" s="14" t="str">
        <f t="shared" si="71"/>
        <v/>
      </c>
      <c r="G477" s="14" t="str">
        <f>+IF(E477="","",IF(COUNT($F$8:F477)=IF($G$3="",$N$3,$G$3),F477-E477,IF(E477&lt;F477,F477-E477,ROUND(+E477*IF(($F$3)&gt;=0.01,$F$3,$M$3)/12,))))</f>
        <v/>
      </c>
      <c r="H477" s="14" t="str">
        <f t="shared" si="70"/>
        <v/>
      </c>
      <c r="J477" s="14" t="str">
        <f t="shared" si="72"/>
        <v/>
      </c>
      <c r="O477" s="42"/>
      <c r="P477" s="57"/>
      <c r="Q477" s="30"/>
    </row>
    <row r="478" spans="1:17" s="2" customFormat="1" x14ac:dyDescent="0.25">
      <c r="A478" s="23" t="e">
        <f t="shared" si="66"/>
        <v>#VALUE!</v>
      </c>
      <c r="B478" s="2" t="e">
        <f t="shared" si="67"/>
        <v>#VALUE!</v>
      </c>
      <c r="C478" s="28"/>
      <c r="D478" s="39" t="str">
        <f t="shared" si="68"/>
        <v/>
      </c>
      <c r="E478" s="14" t="str">
        <f t="shared" si="69"/>
        <v/>
      </c>
      <c r="F478" s="14" t="str">
        <f t="shared" si="71"/>
        <v/>
      </c>
      <c r="G478" s="14" t="str">
        <f>+IF(E478="","",IF(COUNT($F$8:F478)=IF($G$3="",$N$3,$G$3),F478-E478,IF(E478&lt;F478,F478-E478,ROUND(+E478*IF(($F$3)&gt;=0.01,$F$3,$M$3)/12,))))</f>
        <v/>
      </c>
      <c r="H478" s="14" t="str">
        <f t="shared" si="70"/>
        <v/>
      </c>
      <c r="J478" s="14" t="str">
        <f t="shared" si="72"/>
        <v/>
      </c>
      <c r="O478" s="42"/>
      <c r="P478" s="57"/>
      <c r="Q478" s="30"/>
    </row>
    <row r="479" spans="1:17" s="2" customFormat="1" x14ac:dyDescent="0.25">
      <c r="A479" s="23" t="e">
        <f t="shared" si="66"/>
        <v>#VALUE!</v>
      </c>
      <c r="B479" s="2" t="e">
        <f t="shared" si="67"/>
        <v>#VALUE!</v>
      </c>
      <c r="C479" s="28"/>
      <c r="D479" s="39" t="str">
        <f t="shared" si="68"/>
        <v/>
      </c>
      <c r="E479" s="14" t="str">
        <f t="shared" si="69"/>
        <v/>
      </c>
      <c r="F479" s="14" t="str">
        <f t="shared" si="71"/>
        <v/>
      </c>
      <c r="G479" s="14" t="str">
        <f>+IF(E479="","",IF(COUNT($F$8:F479)=IF($G$3="",$N$3,$G$3),F479-E479,IF(E479&lt;F479,F479-E479,ROUND(+E479*IF(($F$3)&gt;=0.01,$F$3,$M$3)/12,))))</f>
        <v/>
      </c>
      <c r="H479" s="14" t="str">
        <f t="shared" si="70"/>
        <v/>
      </c>
      <c r="J479" s="14" t="str">
        <f t="shared" si="72"/>
        <v/>
      </c>
      <c r="O479" s="42"/>
      <c r="P479" s="57"/>
      <c r="Q479" s="30"/>
    </row>
    <row r="480" spans="1:17" s="2" customFormat="1" x14ac:dyDescent="0.25">
      <c r="A480" s="23" t="e">
        <f t="shared" si="66"/>
        <v>#VALUE!</v>
      </c>
      <c r="B480" s="2" t="e">
        <f t="shared" si="67"/>
        <v>#VALUE!</v>
      </c>
      <c r="C480" s="28"/>
      <c r="D480" s="39" t="str">
        <f t="shared" si="68"/>
        <v/>
      </c>
      <c r="E480" s="14" t="str">
        <f t="shared" si="69"/>
        <v/>
      </c>
      <c r="F480" s="14" t="str">
        <f t="shared" si="71"/>
        <v/>
      </c>
      <c r="G480" s="14" t="str">
        <f>+IF(E480="","",IF(COUNT($F$8:F480)=IF($G$3="",$N$3,$G$3),F480-E480,IF(E480&lt;F480,F480-E480,ROUND(+E480*IF(($F$3)&gt;=0.01,$F$3,$M$3)/12,))))</f>
        <v/>
      </c>
      <c r="H480" s="14" t="str">
        <f t="shared" si="70"/>
        <v/>
      </c>
      <c r="J480" s="14" t="str">
        <f t="shared" si="72"/>
        <v/>
      </c>
      <c r="O480" s="42"/>
      <c r="P480" s="57"/>
      <c r="Q480" s="30"/>
    </row>
    <row r="481" spans="1:17" s="2" customFormat="1" x14ac:dyDescent="0.25">
      <c r="A481" s="23" t="e">
        <f t="shared" si="66"/>
        <v>#VALUE!</v>
      </c>
      <c r="B481" s="2" t="e">
        <f t="shared" si="67"/>
        <v>#VALUE!</v>
      </c>
      <c r="C481" s="28"/>
      <c r="D481" s="39" t="str">
        <f t="shared" si="68"/>
        <v/>
      </c>
      <c r="E481" s="14" t="str">
        <f t="shared" si="69"/>
        <v/>
      </c>
      <c r="F481" s="14" t="str">
        <f t="shared" si="71"/>
        <v/>
      </c>
      <c r="G481" s="14" t="str">
        <f>+IF(E481="","",IF(COUNT($F$8:F481)=IF($G$3="",$N$3,$G$3),F481-E481,IF(E481&lt;F481,F481-E481,ROUND(+E481*IF(($F$3)&gt;=0.01,$F$3,$M$3)/12,))))</f>
        <v/>
      </c>
      <c r="H481" s="14" t="str">
        <f t="shared" si="70"/>
        <v/>
      </c>
      <c r="J481" s="14" t="str">
        <f t="shared" si="72"/>
        <v/>
      </c>
      <c r="O481" s="42"/>
      <c r="P481" s="57"/>
      <c r="Q481" s="30"/>
    </row>
    <row r="482" spans="1:17" s="2" customFormat="1" x14ac:dyDescent="0.25">
      <c r="A482" s="23" t="e">
        <f t="shared" si="66"/>
        <v>#VALUE!</v>
      </c>
      <c r="B482" s="2" t="e">
        <f t="shared" si="67"/>
        <v>#VALUE!</v>
      </c>
      <c r="C482" s="28"/>
      <c r="D482" s="39" t="str">
        <f t="shared" si="68"/>
        <v/>
      </c>
      <c r="E482" s="14" t="str">
        <f t="shared" si="69"/>
        <v/>
      </c>
      <c r="F482" s="14" t="str">
        <f t="shared" si="71"/>
        <v/>
      </c>
      <c r="G482" s="14" t="str">
        <f>+IF(E482="","",IF(COUNT($F$8:F482)=IF($G$3="",$N$3,$G$3),F482-E482,IF(E482&lt;F482,F482-E482,ROUND(+E482*IF(($F$3)&gt;=0.01,$F$3,$M$3)/12,))))</f>
        <v/>
      </c>
      <c r="H482" s="14" t="str">
        <f t="shared" si="70"/>
        <v/>
      </c>
      <c r="J482" s="14" t="str">
        <f t="shared" si="72"/>
        <v/>
      </c>
      <c r="O482" s="42"/>
      <c r="P482" s="57"/>
      <c r="Q482" s="30"/>
    </row>
    <row r="483" spans="1:17" s="2" customFormat="1" x14ac:dyDescent="0.25">
      <c r="A483" s="23" t="e">
        <f t="shared" si="66"/>
        <v>#VALUE!</v>
      </c>
      <c r="B483" s="2" t="e">
        <f t="shared" si="67"/>
        <v>#VALUE!</v>
      </c>
      <c r="C483" s="28"/>
      <c r="D483" s="39" t="str">
        <f t="shared" si="68"/>
        <v/>
      </c>
      <c r="E483" s="14" t="str">
        <f t="shared" si="69"/>
        <v/>
      </c>
      <c r="F483" s="14" t="str">
        <f t="shared" si="71"/>
        <v/>
      </c>
      <c r="G483" s="14" t="str">
        <f>+IF(E483="","",IF(COUNT($F$8:F483)=IF($G$3="",$N$3,$G$3),F483-E483,IF(E483&lt;F483,F483-E483,ROUND(+E483*IF(($F$3)&gt;=0.01,$F$3,$M$3)/12,))))</f>
        <v/>
      </c>
      <c r="H483" s="14" t="str">
        <f t="shared" si="70"/>
        <v/>
      </c>
      <c r="J483" s="14" t="str">
        <f t="shared" si="72"/>
        <v/>
      </c>
      <c r="O483" s="42"/>
      <c r="P483" s="57"/>
      <c r="Q483" s="30"/>
    </row>
    <row r="484" spans="1:17" s="2" customFormat="1" x14ac:dyDescent="0.25">
      <c r="A484" s="23" t="e">
        <f t="shared" si="66"/>
        <v>#VALUE!</v>
      </c>
      <c r="B484" s="2" t="e">
        <f t="shared" si="67"/>
        <v>#VALUE!</v>
      </c>
      <c r="C484" s="28"/>
      <c r="D484" s="39" t="str">
        <f t="shared" si="68"/>
        <v/>
      </c>
      <c r="E484" s="14" t="str">
        <f t="shared" si="69"/>
        <v/>
      </c>
      <c r="F484" s="14" t="str">
        <f t="shared" si="71"/>
        <v/>
      </c>
      <c r="G484" s="14" t="str">
        <f>+IF(E484="","",IF(COUNT($F$8:F484)=IF($G$3="",$N$3,$G$3),F484-E484,IF(E484&lt;F484,F484-E484,ROUND(+E484*IF(($F$3)&gt;=0.01,$F$3,$M$3)/12,))))</f>
        <v/>
      </c>
      <c r="H484" s="14" t="str">
        <f t="shared" si="70"/>
        <v/>
      </c>
      <c r="J484" s="14" t="str">
        <f t="shared" si="72"/>
        <v/>
      </c>
      <c r="O484" s="42"/>
      <c r="P484" s="57"/>
      <c r="Q484" s="30"/>
    </row>
    <row r="485" spans="1:17" s="2" customFormat="1" x14ac:dyDescent="0.25">
      <c r="A485" s="23" t="e">
        <f t="shared" si="66"/>
        <v>#VALUE!</v>
      </c>
      <c r="B485" s="2" t="e">
        <f t="shared" si="67"/>
        <v>#VALUE!</v>
      </c>
      <c r="C485" s="28"/>
      <c r="D485" s="39" t="str">
        <f t="shared" si="68"/>
        <v/>
      </c>
      <c r="E485" s="14" t="str">
        <f t="shared" si="69"/>
        <v/>
      </c>
      <c r="F485" s="14" t="str">
        <f t="shared" si="71"/>
        <v/>
      </c>
      <c r="G485" s="14" t="str">
        <f>+IF(E485="","",IF(COUNT($F$8:F485)=IF($G$3="",$N$3,$G$3),F485-E485,IF(E485&lt;F485,F485-E485,ROUND(+E485*IF(($F$3)&gt;=0.01,$F$3,$M$3)/12,))))</f>
        <v/>
      </c>
      <c r="H485" s="14" t="str">
        <f t="shared" si="70"/>
        <v/>
      </c>
      <c r="J485" s="14" t="str">
        <f t="shared" si="72"/>
        <v/>
      </c>
      <c r="O485" s="42"/>
      <c r="P485" s="57"/>
      <c r="Q485" s="30"/>
    </row>
    <row r="486" spans="1:17" s="2" customFormat="1" x14ac:dyDescent="0.25">
      <c r="A486" s="23" t="e">
        <f t="shared" si="66"/>
        <v>#VALUE!</v>
      </c>
      <c r="B486" s="2" t="e">
        <f t="shared" si="67"/>
        <v>#VALUE!</v>
      </c>
      <c r="C486" s="28"/>
      <c r="D486" s="39" t="str">
        <f t="shared" si="68"/>
        <v/>
      </c>
      <c r="E486" s="14" t="str">
        <f t="shared" si="69"/>
        <v/>
      </c>
      <c r="F486" s="14" t="str">
        <f t="shared" si="71"/>
        <v/>
      </c>
      <c r="G486" s="14" t="str">
        <f>+IF(E486="","",IF(COUNT($F$8:F486)=IF($G$3="",$N$3,$G$3),F486-E486,IF(E486&lt;F486,F486-E486,ROUND(+E486*IF(($F$3)&gt;=0.01,$F$3,$M$3)/12,))))</f>
        <v/>
      </c>
      <c r="H486" s="14" t="str">
        <f t="shared" si="70"/>
        <v/>
      </c>
      <c r="J486" s="14" t="str">
        <f t="shared" si="72"/>
        <v/>
      </c>
      <c r="O486" s="42"/>
      <c r="P486" s="57"/>
      <c r="Q486" s="30"/>
    </row>
    <row r="487" spans="1:17" s="2" customFormat="1" x14ac:dyDescent="0.25">
      <c r="A487" s="23" t="e">
        <f t="shared" si="66"/>
        <v>#VALUE!</v>
      </c>
      <c r="B487" s="2" t="e">
        <f t="shared" si="67"/>
        <v>#VALUE!</v>
      </c>
      <c r="C487" s="28"/>
      <c r="D487" s="39" t="str">
        <f t="shared" si="68"/>
        <v/>
      </c>
      <c r="E487" s="14" t="str">
        <f t="shared" si="69"/>
        <v/>
      </c>
      <c r="F487" s="14" t="str">
        <f t="shared" si="71"/>
        <v/>
      </c>
      <c r="G487" s="14" t="str">
        <f>+IF(E487="","",IF(COUNT($F$8:F487)=IF($G$3="",$N$3,$G$3),F487-E487,IF(E487&lt;F487,F487-E487,ROUND(+E487*IF(($F$3)&gt;=0.01,$F$3,$M$3)/12,))))</f>
        <v/>
      </c>
      <c r="H487" s="14" t="str">
        <f t="shared" si="70"/>
        <v/>
      </c>
      <c r="J487" s="14" t="str">
        <f t="shared" si="72"/>
        <v/>
      </c>
      <c r="O487" s="42"/>
      <c r="P487" s="57"/>
      <c r="Q487" s="30"/>
    </row>
    <row r="488" spans="1:17" s="2" customFormat="1" x14ac:dyDescent="0.25">
      <c r="A488" s="23" t="e">
        <f t="shared" si="66"/>
        <v>#VALUE!</v>
      </c>
      <c r="B488" s="2" t="e">
        <f t="shared" si="67"/>
        <v>#VALUE!</v>
      </c>
      <c r="C488" s="28"/>
      <c r="D488" s="39" t="str">
        <f t="shared" si="68"/>
        <v/>
      </c>
      <c r="E488" s="14" t="str">
        <f t="shared" si="69"/>
        <v/>
      </c>
      <c r="F488" s="14" t="str">
        <f t="shared" si="71"/>
        <v/>
      </c>
      <c r="G488" s="14" t="str">
        <f>+IF(E488="","",IF(COUNT($F$8:F488)=IF($G$3="",$N$3,$G$3),F488-E488,IF(E488&lt;F488,F488-E488,ROUND(+E488*IF(($F$3)&gt;=0.01,$F$3,$M$3)/12,))))</f>
        <v/>
      </c>
      <c r="H488" s="14" t="str">
        <f t="shared" si="70"/>
        <v/>
      </c>
      <c r="J488" s="14" t="str">
        <f t="shared" si="72"/>
        <v/>
      </c>
      <c r="O488" s="42"/>
      <c r="P488" s="57"/>
      <c r="Q488" s="30"/>
    </row>
    <row r="489" spans="1:17" s="2" customFormat="1" x14ac:dyDescent="0.25">
      <c r="A489" s="23" t="e">
        <f t="shared" si="66"/>
        <v>#VALUE!</v>
      </c>
      <c r="B489" s="2" t="e">
        <f t="shared" si="67"/>
        <v>#VALUE!</v>
      </c>
      <c r="C489" s="28"/>
      <c r="D489" s="39" t="str">
        <f t="shared" si="68"/>
        <v/>
      </c>
      <c r="E489" s="14" t="str">
        <f t="shared" si="69"/>
        <v/>
      </c>
      <c r="F489" s="14" t="str">
        <f t="shared" si="71"/>
        <v/>
      </c>
      <c r="G489" s="14" t="str">
        <f>+IF(E489="","",IF(COUNT($F$8:F489)=IF($G$3="",$N$3,$G$3),F489-E489,IF(E489&lt;F489,F489-E489,ROUND(+E489*IF(($F$3)&gt;=0.01,$F$3,$M$3)/12,))))</f>
        <v/>
      </c>
      <c r="H489" s="14" t="str">
        <f t="shared" si="70"/>
        <v/>
      </c>
      <c r="J489" s="14" t="str">
        <f t="shared" si="72"/>
        <v/>
      </c>
      <c r="O489" s="42"/>
      <c r="P489" s="57"/>
      <c r="Q489" s="30"/>
    </row>
    <row r="490" spans="1:17" s="2" customFormat="1" x14ac:dyDescent="0.25">
      <c r="A490" s="23" t="e">
        <f t="shared" si="66"/>
        <v>#VALUE!</v>
      </c>
      <c r="B490" s="2" t="e">
        <f t="shared" si="67"/>
        <v>#VALUE!</v>
      </c>
      <c r="C490" s="28"/>
      <c r="D490" s="39" t="str">
        <f t="shared" si="68"/>
        <v/>
      </c>
      <c r="E490" s="14" t="str">
        <f t="shared" si="69"/>
        <v/>
      </c>
      <c r="F490" s="14" t="str">
        <f t="shared" si="71"/>
        <v/>
      </c>
      <c r="G490" s="14" t="str">
        <f>+IF(E490="","",IF(COUNT($F$8:F490)=IF($G$3="",$N$3,$G$3),F490-E490,IF(E490&lt;F490,F490-E490,ROUND(+E490*IF(($F$3)&gt;=0.01,$F$3,$M$3)/12,))))</f>
        <v/>
      </c>
      <c r="H490" s="14" t="str">
        <f t="shared" si="70"/>
        <v/>
      </c>
      <c r="J490" s="14" t="str">
        <f t="shared" si="72"/>
        <v/>
      </c>
      <c r="O490" s="42"/>
      <c r="P490" s="57"/>
      <c r="Q490" s="30"/>
    </row>
    <row r="491" spans="1:17" s="2" customFormat="1" x14ac:dyDescent="0.25">
      <c r="A491" s="23" t="e">
        <f t="shared" si="66"/>
        <v>#VALUE!</v>
      </c>
      <c r="B491" s="2" t="e">
        <f t="shared" si="67"/>
        <v>#VALUE!</v>
      </c>
      <c r="C491" s="28"/>
      <c r="D491" s="39" t="str">
        <f t="shared" si="68"/>
        <v/>
      </c>
      <c r="E491" s="14" t="str">
        <f t="shared" si="69"/>
        <v/>
      </c>
      <c r="F491" s="14" t="str">
        <f t="shared" si="71"/>
        <v/>
      </c>
      <c r="G491" s="14" t="str">
        <f>+IF(E491="","",IF(COUNT($F$8:F491)=IF($G$3="",$N$3,$G$3),F491-E491,IF(E491&lt;F491,F491-E491,ROUND(+E491*IF(($F$3)&gt;=0.01,$F$3,$M$3)/12,))))</f>
        <v/>
      </c>
      <c r="H491" s="14" t="str">
        <f t="shared" si="70"/>
        <v/>
      </c>
      <c r="J491" s="14" t="str">
        <f t="shared" si="72"/>
        <v/>
      </c>
      <c r="O491" s="42"/>
      <c r="P491" s="57"/>
      <c r="Q491" s="30"/>
    </row>
    <row r="492" spans="1:17" s="2" customFormat="1" x14ac:dyDescent="0.25">
      <c r="A492" s="23" t="e">
        <f t="shared" si="66"/>
        <v>#VALUE!</v>
      </c>
      <c r="B492" s="2" t="e">
        <f t="shared" si="67"/>
        <v>#VALUE!</v>
      </c>
      <c r="C492" s="28"/>
      <c r="D492" s="39" t="str">
        <f t="shared" si="68"/>
        <v/>
      </c>
      <c r="E492" s="14" t="str">
        <f t="shared" si="69"/>
        <v/>
      </c>
      <c r="F492" s="14" t="str">
        <f t="shared" si="71"/>
        <v/>
      </c>
      <c r="G492" s="14" t="str">
        <f>+IF(E492="","",IF(COUNT($F$8:F492)=IF($G$3="",$N$3,$G$3),F492-E492,IF(E492&lt;F492,F492-E492,ROUND(+E492*IF(($F$3)&gt;=0.01,$F$3,$M$3)/12,))))</f>
        <v/>
      </c>
      <c r="H492" s="14" t="str">
        <f t="shared" si="70"/>
        <v/>
      </c>
      <c r="J492" s="14" t="str">
        <f t="shared" si="72"/>
        <v/>
      </c>
      <c r="O492" s="42"/>
      <c r="P492" s="57"/>
      <c r="Q492" s="30"/>
    </row>
    <row r="493" spans="1:17" s="2" customFormat="1" x14ac:dyDescent="0.25">
      <c r="A493" s="23" t="e">
        <f t="shared" si="66"/>
        <v>#VALUE!</v>
      </c>
      <c r="B493" s="2" t="e">
        <f t="shared" si="67"/>
        <v>#VALUE!</v>
      </c>
      <c r="C493" s="28"/>
      <c r="D493" s="39" t="str">
        <f t="shared" si="68"/>
        <v/>
      </c>
      <c r="E493" s="14" t="str">
        <f t="shared" si="69"/>
        <v/>
      </c>
      <c r="F493" s="14" t="str">
        <f t="shared" si="71"/>
        <v/>
      </c>
      <c r="G493" s="14" t="str">
        <f>+IF(E493="","",IF(COUNT($F$8:F493)=IF($G$3="",$N$3,$G$3),F493-E493,IF(E493&lt;F493,F493-E493,ROUND(+E493*IF(($F$3)&gt;=0.01,$F$3,$M$3)/12,))))</f>
        <v/>
      </c>
      <c r="H493" s="14" t="str">
        <f t="shared" si="70"/>
        <v/>
      </c>
      <c r="J493" s="14" t="str">
        <f t="shared" si="72"/>
        <v/>
      </c>
      <c r="O493" s="42"/>
      <c r="P493" s="57"/>
      <c r="Q493" s="30"/>
    </row>
    <row r="494" spans="1:17" s="2" customFormat="1" x14ac:dyDescent="0.25">
      <c r="A494" s="23" t="e">
        <f t="shared" si="66"/>
        <v>#VALUE!</v>
      </c>
      <c r="B494" s="2" t="e">
        <f t="shared" si="67"/>
        <v>#VALUE!</v>
      </c>
      <c r="C494" s="28"/>
      <c r="D494" s="39" t="str">
        <f t="shared" si="68"/>
        <v/>
      </c>
      <c r="E494" s="14" t="str">
        <f t="shared" si="69"/>
        <v/>
      </c>
      <c r="F494" s="14" t="str">
        <f t="shared" si="71"/>
        <v/>
      </c>
      <c r="G494" s="14" t="str">
        <f>+IF(E494="","",IF(COUNT($F$8:F494)=IF($G$3="",$N$3,$G$3),F494-E494,IF(E494&lt;F494,F494-E494,ROUND(+E494*IF(($F$3)&gt;=0.01,$F$3,$M$3)/12,))))</f>
        <v/>
      </c>
      <c r="H494" s="14" t="str">
        <f t="shared" si="70"/>
        <v/>
      </c>
      <c r="J494" s="14" t="str">
        <f t="shared" si="72"/>
        <v/>
      </c>
      <c r="O494" s="42"/>
      <c r="P494" s="57"/>
      <c r="Q494" s="30"/>
    </row>
    <row r="495" spans="1:17" s="2" customFormat="1" x14ac:dyDescent="0.25">
      <c r="A495" s="23" t="e">
        <f t="shared" ref="A495:A558" si="73">+IF(MONTH(D495)=3,"MARCH"&amp;YEAR(D495),"")</f>
        <v>#VALUE!</v>
      </c>
      <c r="B495" s="2" t="e">
        <f t="shared" ref="B495:B558" si="74">+IF(MONTH(D495)&gt;3,YEAR(D495)&amp;"-"&amp;YEAR(D495)+1,YEAR(D495)-1&amp;"-"&amp;YEAR(D495))</f>
        <v>#VALUE!</v>
      </c>
      <c r="C495" s="28"/>
      <c r="D495" s="39" t="str">
        <f t="shared" ref="D495:D558" si="75">IF(E495="","",IF(MONTH(D494)&lt;&gt;12,DAY(D494)&amp;"/"&amp;MONTH(D494)+1&amp;"/"&amp;YEAR(D494),DAY(D494)&amp;"/"&amp;1&amp;"/"&amp;YEAR(D494)+1))</f>
        <v/>
      </c>
      <c r="E495" s="14" t="str">
        <f t="shared" ref="E495:E558" si="76">+IF(OR(H494=0,H494=""),"",H494)</f>
        <v/>
      </c>
      <c r="F495" s="14" t="str">
        <f t="shared" si="71"/>
        <v/>
      </c>
      <c r="G495" s="14" t="str">
        <f>+IF(E495="","",IF(COUNT($F$8:F495)=IF($G$3="",$N$3,$G$3),F495-E495,IF(E495&lt;F495,F495-E495,ROUND(+E495*IF(($F$3)&gt;=0.01,$F$3,$M$3)/12,))))</f>
        <v/>
      </c>
      <c r="H495" s="14" t="str">
        <f t="shared" ref="H495:H558" si="77">+IF(E495="","",IF(+E495+G495-F495&gt;0,E495+G495-F495,0))</f>
        <v/>
      </c>
      <c r="J495" s="14" t="str">
        <f t="shared" si="72"/>
        <v/>
      </c>
      <c r="O495" s="42"/>
      <c r="P495" s="57"/>
      <c r="Q495" s="30"/>
    </row>
    <row r="496" spans="1:17" s="2" customFormat="1" x14ac:dyDescent="0.25">
      <c r="A496" s="23" t="e">
        <f t="shared" si="73"/>
        <v>#VALUE!</v>
      </c>
      <c r="B496" s="2" t="e">
        <f t="shared" si="74"/>
        <v>#VALUE!</v>
      </c>
      <c r="C496" s="28"/>
      <c r="D496" s="39" t="str">
        <f t="shared" si="75"/>
        <v/>
      </c>
      <c r="E496" s="14" t="str">
        <f t="shared" si="76"/>
        <v/>
      </c>
      <c r="F496" s="14" t="str">
        <f t="shared" si="71"/>
        <v/>
      </c>
      <c r="G496" s="14" t="str">
        <f>+IF(E496="","",IF(COUNT($F$8:F496)=IF($G$3="",$N$3,$G$3),F496-E496,IF(E496&lt;F496,F496-E496,ROUND(+E496*IF(($F$3)&gt;=0.01,$F$3,$M$3)/12,))))</f>
        <v/>
      </c>
      <c r="H496" s="14" t="str">
        <f t="shared" si="77"/>
        <v/>
      </c>
      <c r="J496" s="14" t="str">
        <f t="shared" si="72"/>
        <v/>
      </c>
      <c r="O496" s="42"/>
      <c r="P496" s="57"/>
      <c r="Q496" s="30"/>
    </row>
    <row r="497" spans="1:17" s="2" customFormat="1" x14ac:dyDescent="0.25">
      <c r="A497" s="23" t="e">
        <f t="shared" si="73"/>
        <v>#VALUE!</v>
      </c>
      <c r="B497" s="2" t="e">
        <f t="shared" si="74"/>
        <v>#VALUE!</v>
      </c>
      <c r="C497" s="28"/>
      <c r="D497" s="39" t="str">
        <f t="shared" si="75"/>
        <v/>
      </c>
      <c r="E497" s="14" t="str">
        <f t="shared" si="76"/>
        <v/>
      </c>
      <c r="F497" s="14" t="str">
        <f t="shared" si="71"/>
        <v/>
      </c>
      <c r="G497" s="14" t="str">
        <f>+IF(E497="","",IF(COUNT($F$8:F497)=IF($G$3="",$N$3,$G$3),F497-E497,IF(E497&lt;F497,F497-E497,ROUND(+E497*IF(($F$3)&gt;=0.01,$F$3,$M$3)/12,))))</f>
        <v/>
      </c>
      <c r="H497" s="14" t="str">
        <f t="shared" si="77"/>
        <v/>
      </c>
      <c r="J497" s="14" t="str">
        <f t="shared" si="72"/>
        <v/>
      </c>
      <c r="O497" s="42"/>
      <c r="P497" s="57"/>
      <c r="Q497" s="30"/>
    </row>
    <row r="498" spans="1:17" s="2" customFormat="1" x14ac:dyDescent="0.25">
      <c r="A498" s="23" t="e">
        <f t="shared" si="73"/>
        <v>#VALUE!</v>
      </c>
      <c r="B498" s="2" t="e">
        <f t="shared" si="74"/>
        <v>#VALUE!</v>
      </c>
      <c r="C498" s="28"/>
      <c r="D498" s="39" t="str">
        <f t="shared" si="75"/>
        <v/>
      </c>
      <c r="E498" s="14" t="str">
        <f t="shared" si="76"/>
        <v/>
      </c>
      <c r="F498" s="14" t="str">
        <f t="shared" si="71"/>
        <v/>
      </c>
      <c r="G498" s="14" t="str">
        <f>+IF(E498="","",IF(COUNT($F$8:F498)=IF($G$3="",$N$3,$G$3),F498-E498,IF(E498&lt;F498,F498-E498,ROUND(+E498*IF(($F$3)&gt;=0.01,$F$3,$M$3)/12,))))</f>
        <v/>
      </c>
      <c r="H498" s="14" t="str">
        <f t="shared" si="77"/>
        <v/>
      </c>
      <c r="J498" s="14" t="str">
        <f t="shared" si="72"/>
        <v/>
      </c>
      <c r="O498" s="42"/>
      <c r="P498" s="57"/>
      <c r="Q498" s="30"/>
    </row>
    <row r="499" spans="1:17" s="2" customFormat="1" x14ac:dyDescent="0.25">
      <c r="A499" s="23" t="e">
        <f t="shared" si="73"/>
        <v>#VALUE!</v>
      </c>
      <c r="B499" s="2" t="e">
        <f t="shared" si="74"/>
        <v>#VALUE!</v>
      </c>
      <c r="C499" s="28"/>
      <c r="D499" s="39" t="str">
        <f t="shared" si="75"/>
        <v/>
      </c>
      <c r="E499" s="14" t="str">
        <f t="shared" si="76"/>
        <v/>
      </c>
      <c r="F499" s="14" t="str">
        <f t="shared" si="71"/>
        <v/>
      </c>
      <c r="G499" s="14" t="str">
        <f>+IF(E499="","",IF(COUNT($F$8:F499)=IF($G$3="",$N$3,$G$3),F499-E499,IF(E499&lt;F499,F499-E499,ROUND(+E499*IF(($F$3)&gt;=0.01,$F$3,$M$3)/12,))))</f>
        <v/>
      </c>
      <c r="H499" s="14" t="str">
        <f t="shared" si="77"/>
        <v/>
      </c>
      <c r="J499" s="14" t="str">
        <f t="shared" si="72"/>
        <v/>
      </c>
      <c r="O499" s="42"/>
      <c r="P499" s="57"/>
      <c r="Q499" s="30"/>
    </row>
    <row r="500" spans="1:17" s="2" customFormat="1" x14ac:dyDescent="0.25">
      <c r="A500" s="23" t="e">
        <f t="shared" si="73"/>
        <v>#VALUE!</v>
      </c>
      <c r="B500" s="2" t="e">
        <f t="shared" si="74"/>
        <v>#VALUE!</v>
      </c>
      <c r="C500" s="28"/>
      <c r="D500" s="39" t="str">
        <f t="shared" si="75"/>
        <v/>
      </c>
      <c r="E500" s="14" t="str">
        <f t="shared" si="76"/>
        <v/>
      </c>
      <c r="F500" s="14" t="str">
        <f t="shared" si="71"/>
        <v/>
      </c>
      <c r="G500" s="14" t="str">
        <f>+IF(E500="","",IF(COUNT($F$8:F500)=IF($G$3="",$N$3,$G$3),F500-E500,IF(E500&lt;F500,F500-E500,ROUND(+E500*IF(($F$3)&gt;=0.01,$F$3,$M$3)/12,))))</f>
        <v/>
      </c>
      <c r="H500" s="14" t="str">
        <f t="shared" si="77"/>
        <v/>
      </c>
      <c r="J500" s="14" t="str">
        <f t="shared" si="72"/>
        <v/>
      </c>
      <c r="O500" s="42"/>
      <c r="P500" s="57"/>
      <c r="Q500" s="30"/>
    </row>
    <row r="501" spans="1:17" s="2" customFormat="1" x14ac:dyDescent="0.25">
      <c r="A501" s="23" t="e">
        <f t="shared" si="73"/>
        <v>#VALUE!</v>
      </c>
      <c r="B501" s="2" t="e">
        <f t="shared" si="74"/>
        <v>#VALUE!</v>
      </c>
      <c r="C501" s="28"/>
      <c r="D501" s="39" t="str">
        <f t="shared" si="75"/>
        <v/>
      </c>
      <c r="E501" s="14" t="str">
        <f t="shared" si="76"/>
        <v/>
      </c>
      <c r="F501" s="14" t="str">
        <f t="shared" si="71"/>
        <v/>
      </c>
      <c r="G501" s="14" t="str">
        <f>+IF(E501="","",IF(COUNT($F$8:F501)=IF($G$3="",$N$3,$G$3),F501-E501,IF(E501&lt;F501,F501-E501,ROUND(+E501*IF(($F$3)&gt;=0.01,$F$3,$M$3)/12,))))</f>
        <v/>
      </c>
      <c r="H501" s="14" t="str">
        <f t="shared" si="77"/>
        <v/>
      </c>
      <c r="J501" s="14" t="str">
        <f t="shared" si="72"/>
        <v/>
      </c>
      <c r="O501" s="42"/>
      <c r="P501" s="57"/>
      <c r="Q501" s="30"/>
    </row>
    <row r="502" spans="1:17" s="2" customFormat="1" x14ac:dyDescent="0.25">
      <c r="A502" s="23" t="e">
        <f t="shared" si="73"/>
        <v>#VALUE!</v>
      </c>
      <c r="B502" s="2" t="e">
        <f t="shared" si="74"/>
        <v>#VALUE!</v>
      </c>
      <c r="C502" s="28"/>
      <c r="D502" s="39" t="str">
        <f t="shared" si="75"/>
        <v/>
      </c>
      <c r="E502" s="14" t="str">
        <f t="shared" si="76"/>
        <v/>
      </c>
      <c r="F502" s="14" t="str">
        <f t="shared" si="71"/>
        <v/>
      </c>
      <c r="G502" s="14" t="str">
        <f>+IF(E502="","",IF(COUNT($F$8:F502)=IF($G$3="",$N$3,$G$3),F502-E502,IF(E502&lt;F502,F502-E502,ROUND(+E502*IF(($F$3)&gt;=0.01,$F$3,$M$3)/12,))))</f>
        <v/>
      </c>
      <c r="H502" s="14" t="str">
        <f t="shared" si="77"/>
        <v/>
      </c>
      <c r="J502" s="14" t="str">
        <f t="shared" si="72"/>
        <v/>
      </c>
      <c r="O502" s="42"/>
      <c r="P502" s="57"/>
      <c r="Q502" s="30"/>
    </row>
    <row r="503" spans="1:17" s="2" customFormat="1" x14ac:dyDescent="0.25">
      <c r="A503" s="23" t="e">
        <f t="shared" si="73"/>
        <v>#VALUE!</v>
      </c>
      <c r="B503" s="2" t="e">
        <f t="shared" si="74"/>
        <v>#VALUE!</v>
      </c>
      <c r="C503" s="28"/>
      <c r="D503" s="39" t="str">
        <f t="shared" si="75"/>
        <v/>
      </c>
      <c r="E503" s="14" t="str">
        <f t="shared" si="76"/>
        <v/>
      </c>
      <c r="F503" s="14" t="str">
        <f t="shared" si="71"/>
        <v/>
      </c>
      <c r="G503" s="14" t="str">
        <f>+IF(E503="","",IF(COUNT($F$8:F503)=IF($G$3="",$N$3,$G$3),F503-E503,IF(E503&lt;F503,F503-E503,ROUND(+E503*IF(($F$3)&gt;=0.01,$F$3,$M$3)/12,))))</f>
        <v/>
      </c>
      <c r="H503" s="14" t="str">
        <f t="shared" si="77"/>
        <v/>
      </c>
      <c r="J503" s="14" t="str">
        <f t="shared" si="72"/>
        <v/>
      </c>
      <c r="O503" s="42"/>
      <c r="P503" s="57"/>
      <c r="Q503" s="30"/>
    </row>
    <row r="504" spans="1:17" s="2" customFormat="1" x14ac:dyDescent="0.25">
      <c r="A504" s="23" t="e">
        <f t="shared" si="73"/>
        <v>#VALUE!</v>
      </c>
      <c r="B504" s="2" t="e">
        <f t="shared" si="74"/>
        <v>#VALUE!</v>
      </c>
      <c r="C504" s="28"/>
      <c r="D504" s="39" t="str">
        <f t="shared" si="75"/>
        <v/>
      </c>
      <c r="E504" s="14" t="str">
        <f t="shared" si="76"/>
        <v/>
      </c>
      <c r="F504" s="14" t="str">
        <f t="shared" si="71"/>
        <v/>
      </c>
      <c r="G504" s="14" t="str">
        <f>+IF(E504="","",IF(COUNT($F$8:F504)=IF($G$3="",$N$3,$G$3),F504-E504,IF(E504&lt;F504,F504-E504,ROUND(+E504*IF(($F$3)&gt;=0.01,$F$3,$M$3)/12,))))</f>
        <v/>
      </c>
      <c r="H504" s="14" t="str">
        <f t="shared" si="77"/>
        <v/>
      </c>
      <c r="J504" s="14" t="str">
        <f t="shared" si="72"/>
        <v/>
      </c>
      <c r="O504" s="42"/>
      <c r="P504" s="57"/>
      <c r="Q504" s="30"/>
    </row>
    <row r="505" spans="1:17" s="2" customFormat="1" x14ac:dyDescent="0.25">
      <c r="A505" s="23" t="e">
        <f t="shared" si="73"/>
        <v>#VALUE!</v>
      </c>
      <c r="B505" s="2" t="e">
        <f t="shared" si="74"/>
        <v>#VALUE!</v>
      </c>
      <c r="C505" s="28"/>
      <c r="D505" s="39" t="str">
        <f t="shared" si="75"/>
        <v/>
      </c>
      <c r="E505" s="14" t="str">
        <f t="shared" si="76"/>
        <v/>
      </c>
      <c r="F505" s="14" t="str">
        <f t="shared" si="71"/>
        <v/>
      </c>
      <c r="G505" s="14" t="str">
        <f>+IF(E505="","",IF(COUNT($F$8:F505)=IF($G$3="",$N$3,$G$3),F505-E505,IF(E505&lt;F505,F505-E505,ROUND(+E505*IF(($F$3)&gt;=0.01,$F$3,$M$3)/12,))))</f>
        <v/>
      </c>
      <c r="H505" s="14" t="str">
        <f t="shared" si="77"/>
        <v/>
      </c>
      <c r="J505" s="14" t="str">
        <f t="shared" si="72"/>
        <v/>
      </c>
      <c r="O505" s="42"/>
      <c r="P505" s="57"/>
      <c r="Q505" s="30"/>
    </row>
    <row r="506" spans="1:17" s="2" customFormat="1" x14ac:dyDescent="0.25">
      <c r="A506" s="23" t="e">
        <f t="shared" si="73"/>
        <v>#VALUE!</v>
      </c>
      <c r="B506" s="2" t="e">
        <f t="shared" si="74"/>
        <v>#VALUE!</v>
      </c>
      <c r="C506" s="28"/>
      <c r="D506" s="39" t="str">
        <f t="shared" si="75"/>
        <v/>
      </c>
      <c r="E506" s="14" t="str">
        <f t="shared" si="76"/>
        <v/>
      </c>
      <c r="F506" s="14" t="str">
        <f t="shared" si="71"/>
        <v/>
      </c>
      <c r="G506" s="14" t="str">
        <f>+IF(E506="","",IF(COUNT($F$8:F506)=IF($G$3="",$N$3,$G$3),F506-E506,IF(E506&lt;F506,F506-E506,ROUND(+E506*IF(($F$3)&gt;=0.01,$F$3,$M$3)/12,))))</f>
        <v/>
      </c>
      <c r="H506" s="14" t="str">
        <f t="shared" si="77"/>
        <v/>
      </c>
      <c r="J506" s="14" t="str">
        <f t="shared" si="72"/>
        <v/>
      </c>
      <c r="O506" s="42"/>
      <c r="P506" s="57"/>
      <c r="Q506" s="30"/>
    </row>
    <row r="507" spans="1:17" s="2" customFormat="1" x14ac:dyDescent="0.25">
      <c r="A507" s="23" t="e">
        <f t="shared" si="73"/>
        <v>#VALUE!</v>
      </c>
      <c r="B507" s="2" t="e">
        <f t="shared" si="74"/>
        <v>#VALUE!</v>
      </c>
      <c r="C507" s="28"/>
      <c r="D507" s="39" t="str">
        <f t="shared" si="75"/>
        <v/>
      </c>
      <c r="E507" s="14" t="str">
        <f t="shared" si="76"/>
        <v/>
      </c>
      <c r="F507" s="14" t="str">
        <f t="shared" si="71"/>
        <v/>
      </c>
      <c r="G507" s="14" t="str">
        <f>+IF(E507="","",IF(COUNT($F$8:F507)=IF($G$3="",$N$3,$G$3),F507-E507,IF(E507&lt;F507,F507-E507,ROUND(+E507*IF(($F$3)&gt;=0.01,$F$3,$M$3)/12,))))</f>
        <v/>
      </c>
      <c r="H507" s="14" t="str">
        <f t="shared" si="77"/>
        <v/>
      </c>
      <c r="J507" s="14" t="str">
        <f t="shared" si="72"/>
        <v/>
      </c>
      <c r="O507" s="42"/>
      <c r="P507" s="57"/>
      <c r="Q507" s="30"/>
    </row>
    <row r="508" spans="1:17" s="2" customFormat="1" x14ac:dyDescent="0.25">
      <c r="A508" s="23" t="e">
        <f t="shared" si="73"/>
        <v>#VALUE!</v>
      </c>
      <c r="B508" s="2" t="e">
        <f t="shared" si="74"/>
        <v>#VALUE!</v>
      </c>
      <c r="C508" s="28"/>
      <c r="D508" s="39" t="str">
        <f t="shared" si="75"/>
        <v/>
      </c>
      <c r="E508" s="14" t="str">
        <f t="shared" si="76"/>
        <v/>
      </c>
      <c r="F508" s="14" t="str">
        <f t="shared" si="71"/>
        <v/>
      </c>
      <c r="G508" s="14" t="str">
        <f>+IF(E508="","",IF(COUNT($F$8:F508)=IF($G$3="",$N$3,$G$3),F508-E508,IF(E508&lt;F508,F508-E508,ROUND(+E508*IF(($F$3)&gt;=0.01,$F$3,$M$3)/12,))))</f>
        <v/>
      </c>
      <c r="H508" s="14" t="str">
        <f t="shared" si="77"/>
        <v/>
      </c>
      <c r="J508" s="14" t="str">
        <f t="shared" si="72"/>
        <v/>
      </c>
      <c r="O508" s="42"/>
      <c r="P508" s="57"/>
      <c r="Q508" s="30"/>
    </row>
    <row r="509" spans="1:17" s="2" customFormat="1" x14ac:dyDescent="0.25">
      <c r="A509" s="23" t="e">
        <f t="shared" si="73"/>
        <v>#VALUE!</v>
      </c>
      <c r="B509" s="2" t="e">
        <f t="shared" si="74"/>
        <v>#VALUE!</v>
      </c>
      <c r="C509" s="28"/>
      <c r="D509" s="39" t="str">
        <f t="shared" si="75"/>
        <v/>
      </c>
      <c r="E509" s="14" t="str">
        <f t="shared" si="76"/>
        <v/>
      </c>
      <c r="F509" s="14" t="str">
        <f t="shared" si="71"/>
        <v/>
      </c>
      <c r="G509" s="14" t="str">
        <f>+IF(E509="","",IF(COUNT($F$8:F509)=IF($G$3="",$N$3,$G$3),F509-E509,IF(E509&lt;F509,F509-E509,ROUND(+E509*IF(($F$3)&gt;=0.01,$F$3,$M$3)/12,))))</f>
        <v/>
      </c>
      <c r="H509" s="14" t="str">
        <f t="shared" si="77"/>
        <v/>
      </c>
      <c r="J509" s="14" t="str">
        <f t="shared" si="72"/>
        <v/>
      </c>
      <c r="O509" s="42"/>
      <c r="P509" s="57"/>
      <c r="Q509" s="30"/>
    </row>
    <row r="510" spans="1:17" s="2" customFormat="1" x14ac:dyDescent="0.25">
      <c r="A510" s="23" t="e">
        <f t="shared" si="73"/>
        <v>#VALUE!</v>
      </c>
      <c r="B510" s="2" t="e">
        <f t="shared" si="74"/>
        <v>#VALUE!</v>
      </c>
      <c r="C510" s="28"/>
      <c r="D510" s="39" t="str">
        <f t="shared" si="75"/>
        <v/>
      </c>
      <c r="E510" s="14" t="str">
        <f t="shared" si="76"/>
        <v/>
      </c>
      <c r="F510" s="14" t="str">
        <f t="shared" si="71"/>
        <v/>
      </c>
      <c r="G510" s="14" t="str">
        <f>+IF(E510="","",IF(COUNT($F$8:F510)=IF($G$3="",$N$3,$G$3),F510-E510,IF(E510&lt;F510,F510-E510,ROUND(+E510*IF(($F$3)&gt;=0.01,$F$3,$M$3)/12,))))</f>
        <v/>
      </c>
      <c r="H510" s="14" t="str">
        <f t="shared" si="77"/>
        <v/>
      </c>
      <c r="J510" s="14" t="str">
        <f t="shared" si="72"/>
        <v/>
      </c>
      <c r="O510" s="42"/>
      <c r="P510" s="57"/>
      <c r="Q510" s="30"/>
    </row>
    <row r="511" spans="1:17" s="2" customFormat="1" x14ac:dyDescent="0.25">
      <c r="A511" s="23" t="e">
        <f t="shared" si="73"/>
        <v>#VALUE!</v>
      </c>
      <c r="B511" s="2" t="e">
        <f t="shared" si="74"/>
        <v>#VALUE!</v>
      </c>
      <c r="C511" s="28"/>
      <c r="D511" s="39" t="str">
        <f t="shared" si="75"/>
        <v/>
      </c>
      <c r="E511" s="14" t="str">
        <f t="shared" si="76"/>
        <v/>
      </c>
      <c r="F511" s="14" t="str">
        <f t="shared" si="71"/>
        <v/>
      </c>
      <c r="G511" s="14" t="str">
        <f>+IF(E511="","",IF(COUNT($F$8:F511)=IF($G$3="",$N$3,$G$3),F511-E511,IF(E511&lt;F511,F511-E511,ROUND(+E511*IF(($F$3)&gt;=0.01,$F$3,$M$3)/12,))))</f>
        <v/>
      </c>
      <c r="H511" s="14" t="str">
        <f t="shared" si="77"/>
        <v/>
      </c>
      <c r="J511" s="14" t="str">
        <f t="shared" si="72"/>
        <v/>
      </c>
      <c r="O511" s="42"/>
      <c r="P511" s="57"/>
      <c r="Q511" s="30"/>
    </row>
    <row r="512" spans="1:17" s="2" customFormat="1" x14ac:dyDescent="0.25">
      <c r="A512" s="23" t="e">
        <f t="shared" si="73"/>
        <v>#VALUE!</v>
      </c>
      <c r="B512" s="2" t="e">
        <f t="shared" si="74"/>
        <v>#VALUE!</v>
      </c>
      <c r="C512" s="28"/>
      <c r="D512" s="39" t="str">
        <f t="shared" si="75"/>
        <v/>
      </c>
      <c r="E512" s="14" t="str">
        <f t="shared" si="76"/>
        <v/>
      </c>
      <c r="F512" s="14" t="str">
        <f t="shared" si="71"/>
        <v/>
      </c>
      <c r="G512" s="14" t="str">
        <f>+IF(E512="","",IF(COUNT($F$8:F512)=IF($G$3="",$N$3,$G$3),F512-E512,IF(E512&lt;F512,F512-E512,ROUND(+E512*IF(($F$3)&gt;=0.01,$F$3,$M$3)/12,))))</f>
        <v/>
      </c>
      <c r="H512" s="14" t="str">
        <f t="shared" si="77"/>
        <v/>
      </c>
      <c r="J512" s="14" t="str">
        <f t="shared" si="72"/>
        <v/>
      </c>
      <c r="O512" s="42"/>
      <c r="P512" s="57"/>
      <c r="Q512" s="30"/>
    </row>
    <row r="513" spans="1:17" s="2" customFormat="1" x14ac:dyDescent="0.25">
      <c r="A513" s="23" t="e">
        <f t="shared" si="73"/>
        <v>#VALUE!</v>
      </c>
      <c r="B513" s="2" t="e">
        <f t="shared" si="74"/>
        <v>#VALUE!</v>
      </c>
      <c r="C513" s="28"/>
      <c r="D513" s="39" t="str">
        <f t="shared" si="75"/>
        <v/>
      </c>
      <c r="E513" s="14" t="str">
        <f t="shared" si="76"/>
        <v/>
      </c>
      <c r="F513" s="14" t="str">
        <f t="shared" si="71"/>
        <v/>
      </c>
      <c r="G513" s="14" t="str">
        <f>+IF(E513="","",IF(COUNT($F$8:F513)=IF($G$3="",$N$3,$G$3),F513-E513,IF(E513&lt;F513,F513-E513,ROUND(+E513*IF(($F$3)&gt;=0.01,$F$3,$M$3)/12,))))</f>
        <v/>
      </c>
      <c r="H513" s="14" t="str">
        <f t="shared" si="77"/>
        <v/>
      </c>
      <c r="J513" s="14" t="str">
        <f t="shared" si="72"/>
        <v/>
      </c>
      <c r="O513" s="42"/>
      <c r="P513" s="57"/>
      <c r="Q513" s="30"/>
    </row>
    <row r="514" spans="1:17" s="2" customFormat="1" x14ac:dyDescent="0.25">
      <c r="A514" s="23" t="e">
        <f t="shared" si="73"/>
        <v>#VALUE!</v>
      </c>
      <c r="B514" s="2" t="e">
        <f t="shared" si="74"/>
        <v>#VALUE!</v>
      </c>
      <c r="C514" s="28"/>
      <c r="D514" s="39" t="str">
        <f t="shared" si="75"/>
        <v/>
      </c>
      <c r="E514" s="14" t="str">
        <f t="shared" si="76"/>
        <v/>
      </c>
      <c r="F514" s="14" t="str">
        <f t="shared" si="71"/>
        <v/>
      </c>
      <c r="G514" s="14" t="str">
        <f>+IF(E514="","",IF(COUNT($F$8:F514)=IF($G$3="",$N$3,$G$3),F514-E514,IF(E514&lt;F514,F514-E514,ROUND(+E514*IF(($F$3)&gt;=0.01,$F$3,$M$3)/12,))))</f>
        <v/>
      </c>
      <c r="H514" s="14" t="str">
        <f t="shared" si="77"/>
        <v/>
      </c>
      <c r="J514" s="14" t="str">
        <f t="shared" si="72"/>
        <v/>
      </c>
      <c r="O514" s="42"/>
      <c r="P514" s="57"/>
      <c r="Q514" s="30"/>
    </row>
    <row r="515" spans="1:17" s="2" customFormat="1" x14ac:dyDescent="0.25">
      <c r="A515" s="23" t="e">
        <f t="shared" si="73"/>
        <v>#VALUE!</v>
      </c>
      <c r="B515" s="2" t="e">
        <f t="shared" si="74"/>
        <v>#VALUE!</v>
      </c>
      <c r="C515" s="28"/>
      <c r="D515" s="39" t="str">
        <f t="shared" si="75"/>
        <v/>
      </c>
      <c r="E515" s="14" t="str">
        <f t="shared" si="76"/>
        <v/>
      </c>
      <c r="F515" s="14" t="str">
        <f t="shared" si="71"/>
        <v/>
      </c>
      <c r="G515" s="14" t="str">
        <f>+IF(E515="","",IF(COUNT($F$8:F515)=IF($G$3="",$N$3,$G$3),F515-E515,IF(E515&lt;F515,F515-E515,ROUND(+E515*IF(($F$3)&gt;=0.01,$F$3,$M$3)/12,))))</f>
        <v/>
      </c>
      <c r="H515" s="14" t="str">
        <f t="shared" si="77"/>
        <v/>
      </c>
      <c r="J515" s="14" t="str">
        <f t="shared" si="72"/>
        <v/>
      </c>
      <c r="O515" s="42"/>
      <c r="P515" s="57"/>
      <c r="Q515" s="30"/>
    </row>
    <row r="516" spans="1:17" s="2" customFormat="1" x14ac:dyDescent="0.25">
      <c r="A516" s="23" t="e">
        <f t="shared" si="73"/>
        <v>#VALUE!</v>
      </c>
      <c r="B516" s="2" t="e">
        <f t="shared" si="74"/>
        <v>#VALUE!</v>
      </c>
      <c r="C516" s="28"/>
      <c r="D516" s="39" t="str">
        <f t="shared" si="75"/>
        <v/>
      </c>
      <c r="E516" s="14" t="str">
        <f t="shared" si="76"/>
        <v/>
      </c>
      <c r="F516" s="14" t="str">
        <f t="shared" si="71"/>
        <v/>
      </c>
      <c r="G516" s="14" t="str">
        <f>+IF(E516="","",IF(COUNT($F$8:F516)=IF($G$3="",$N$3,$G$3),F516-E516,IF(E516&lt;F516,F516-E516,ROUND(+E516*IF(($F$3)&gt;=0.01,$F$3,$M$3)/12,))))</f>
        <v/>
      </c>
      <c r="H516" s="14" t="str">
        <f t="shared" si="77"/>
        <v/>
      </c>
      <c r="J516" s="14" t="str">
        <f t="shared" si="72"/>
        <v/>
      </c>
      <c r="O516" s="42"/>
      <c r="P516" s="57"/>
      <c r="Q516" s="30"/>
    </row>
    <row r="517" spans="1:17" s="2" customFormat="1" x14ac:dyDescent="0.25">
      <c r="A517" s="23" t="e">
        <f t="shared" si="73"/>
        <v>#VALUE!</v>
      </c>
      <c r="B517" s="2" t="e">
        <f t="shared" si="74"/>
        <v>#VALUE!</v>
      </c>
      <c r="C517" s="28"/>
      <c r="D517" s="39" t="str">
        <f t="shared" si="75"/>
        <v/>
      </c>
      <c r="E517" s="14" t="str">
        <f t="shared" si="76"/>
        <v/>
      </c>
      <c r="F517" s="14" t="str">
        <f t="shared" si="71"/>
        <v/>
      </c>
      <c r="G517" s="14" t="str">
        <f>+IF(E517="","",IF(COUNT($F$8:F517)=IF($G$3="",$N$3,$G$3),F517-E517,IF(E517&lt;F517,F517-E517,ROUND(+E517*IF(($F$3)&gt;=0.01,$F$3,$M$3)/12,))))</f>
        <v/>
      </c>
      <c r="H517" s="14" t="str">
        <f t="shared" si="77"/>
        <v/>
      </c>
      <c r="J517" s="14" t="str">
        <f t="shared" si="72"/>
        <v/>
      </c>
      <c r="O517" s="42"/>
      <c r="P517" s="57"/>
      <c r="Q517" s="30"/>
    </row>
    <row r="518" spans="1:17" s="2" customFormat="1" x14ac:dyDescent="0.25">
      <c r="A518" s="23" t="e">
        <f t="shared" si="73"/>
        <v>#VALUE!</v>
      </c>
      <c r="B518" s="2" t="e">
        <f t="shared" si="74"/>
        <v>#VALUE!</v>
      </c>
      <c r="C518" s="28"/>
      <c r="D518" s="39" t="str">
        <f t="shared" si="75"/>
        <v/>
      </c>
      <c r="E518" s="14" t="str">
        <f t="shared" si="76"/>
        <v/>
      </c>
      <c r="F518" s="14" t="str">
        <f t="shared" si="71"/>
        <v/>
      </c>
      <c r="G518" s="14" t="str">
        <f>+IF(E518="","",IF(COUNT($F$8:F518)=IF($G$3="",$N$3,$G$3),F518-E518,IF(E518&lt;F518,F518-E518,ROUND(+E518*IF(($F$3)&gt;=0.01,$F$3,$M$3)/12,))))</f>
        <v/>
      </c>
      <c r="H518" s="14" t="str">
        <f t="shared" si="77"/>
        <v/>
      </c>
      <c r="J518" s="14" t="str">
        <f t="shared" si="72"/>
        <v/>
      </c>
      <c r="O518" s="42"/>
      <c r="P518" s="57"/>
      <c r="Q518" s="30"/>
    </row>
    <row r="519" spans="1:17" s="2" customFormat="1" x14ac:dyDescent="0.25">
      <c r="A519" s="23" t="e">
        <f t="shared" si="73"/>
        <v>#VALUE!</v>
      </c>
      <c r="B519" s="2" t="e">
        <f t="shared" si="74"/>
        <v>#VALUE!</v>
      </c>
      <c r="C519" s="28"/>
      <c r="D519" s="39" t="str">
        <f t="shared" si="75"/>
        <v/>
      </c>
      <c r="E519" s="14" t="str">
        <f t="shared" si="76"/>
        <v/>
      </c>
      <c r="F519" s="14" t="str">
        <f t="shared" si="71"/>
        <v/>
      </c>
      <c r="G519" s="14" t="str">
        <f>+IF(E519="","",IF(COUNT($F$8:F519)=IF($G$3="",$N$3,$G$3),F519-E519,IF(E519&lt;F519,F519-E519,ROUND(+E519*IF(($F$3)&gt;=0.01,$F$3,$M$3)/12,))))</f>
        <v/>
      </c>
      <c r="H519" s="14" t="str">
        <f t="shared" si="77"/>
        <v/>
      </c>
      <c r="J519" s="14" t="str">
        <f t="shared" si="72"/>
        <v/>
      </c>
      <c r="O519" s="42"/>
      <c r="P519" s="57"/>
      <c r="Q519" s="30"/>
    </row>
    <row r="520" spans="1:17" s="2" customFormat="1" x14ac:dyDescent="0.25">
      <c r="A520" s="23" t="e">
        <f t="shared" si="73"/>
        <v>#VALUE!</v>
      </c>
      <c r="B520" s="2" t="e">
        <f t="shared" si="74"/>
        <v>#VALUE!</v>
      </c>
      <c r="C520" s="28"/>
      <c r="D520" s="39" t="str">
        <f t="shared" si="75"/>
        <v/>
      </c>
      <c r="E520" s="14" t="str">
        <f t="shared" si="76"/>
        <v/>
      </c>
      <c r="F520" s="14" t="str">
        <f t="shared" ref="F520:F583" si="78">+IF(E520="","",IF(E520&gt;0,IF($H$3&gt;0,$H$3,$O$3),0))</f>
        <v/>
      </c>
      <c r="G520" s="14" t="str">
        <f>+IF(E520="","",IF(COUNT($F$8:F520)=IF($G$3="",$N$3,$G$3),F520-E520,IF(E520&lt;F520,F520-E520,ROUND(+E520*IF(($F$3)&gt;=0.01,$F$3,$M$3)/12,))))</f>
        <v/>
      </c>
      <c r="H520" s="14" t="str">
        <f t="shared" si="77"/>
        <v/>
      </c>
      <c r="J520" s="14" t="str">
        <f t="shared" si="72"/>
        <v/>
      </c>
      <c r="O520" s="42"/>
      <c r="P520" s="57"/>
      <c r="Q520" s="30"/>
    </row>
    <row r="521" spans="1:17" s="2" customFormat="1" x14ac:dyDescent="0.25">
      <c r="A521" s="23" t="e">
        <f t="shared" si="73"/>
        <v>#VALUE!</v>
      </c>
      <c r="B521" s="2" t="e">
        <f t="shared" si="74"/>
        <v>#VALUE!</v>
      </c>
      <c r="C521" s="28"/>
      <c r="D521" s="39" t="str">
        <f t="shared" si="75"/>
        <v/>
      </c>
      <c r="E521" s="14" t="str">
        <f t="shared" si="76"/>
        <v/>
      </c>
      <c r="F521" s="14" t="str">
        <f t="shared" si="78"/>
        <v/>
      </c>
      <c r="G521" s="14" t="str">
        <f>+IF(E521="","",IF(COUNT($F$8:F521)=IF($G$3="",$N$3,$G$3),F521-E521,IF(E521&lt;F521,F521-E521,ROUND(+E521*IF(($F$3)&gt;=0.01,$F$3,$M$3)/12,))))</f>
        <v/>
      </c>
      <c r="H521" s="14" t="str">
        <f t="shared" si="77"/>
        <v/>
      </c>
      <c r="J521" s="14" t="str">
        <f t="shared" si="72"/>
        <v/>
      </c>
      <c r="O521" s="42"/>
      <c r="P521" s="57"/>
      <c r="Q521" s="30"/>
    </row>
    <row r="522" spans="1:17" s="2" customFormat="1" x14ac:dyDescent="0.25">
      <c r="A522" s="23" t="e">
        <f t="shared" si="73"/>
        <v>#VALUE!</v>
      </c>
      <c r="B522" s="2" t="e">
        <f t="shared" si="74"/>
        <v>#VALUE!</v>
      </c>
      <c r="C522" s="28"/>
      <c r="D522" s="39" t="str">
        <f t="shared" si="75"/>
        <v/>
      </c>
      <c r="E522" s="14" t="str">
        <f t="shared" si="76"/>
        <v/>
      </c>
      <c r="F522" s="14" t="str">
        <f t="shared" si="78"/>
        <v/>
      </c>
      <c r="G522" s="14" t="str">
        <f>+IF(E522="","",IF(COUNT($F$8:F522)=IF($G$3="",$N$3,$G$3),F522-E522,IF(E522&lt;F522,F522-E522,ROUND(+E522*IF(($F$3)&gt;=0.01,$F$3,$M$3)/12,))))</f>
        <v/>
      </c>
      <c r="H522" s="14" t="str">
        <f t="shared" si="77"/>
        <v/>
      </c>
      <c r="J522" s="14" t="str">
        <f t="shared" si="72"/>
        <v/>
      </c>
      <c r="O522" s="42"/>
      <c r="P522" s="57"/>
      <c r="Q522" s="30"/>
    </row>
    <row r="523" spans="1:17" s="2" customFormat="1" x14ac:dyDescent="0.25">
      <c r="A523" s="23" t="e">
        <f t="shared" si="73"/>
        <v>#VALUE!</v>
      </c>
      <c r="B523" s="2" t="e">
        <f t="shared" si="74"/>
        <v>#VALUE!</v>
      </c>
      <c r="C523" s="28"/>
      <c r="D523" s="39" t="str">
        <f t="shared" si="75"/>
        <v/>
      </c>
      <c r="E523" s="14" t="str">
        <f t="shared" si="76"/>
        <v/>
      </c>
      <c r="F523" s="14" t="str">
        <f t="shared" si="78"/>
        <v/>
      </c>
      <c r="G523" s="14" t="str">
        <f>+IF(E523="","",IF(COUNT($F$8:F523)=IF($G$3="",$N$3,$G$3),F523-E523,IF(E523&lt;F523,F523-E523,ROUND(+E523*IF(($F$3)&gt;=0.01,$F$3,$M$3)/12,))))</f>
        <v/>
      </c>
      <c r="H523" s="14" t="str">
        <f t="shared" si="77"/>
        <v/>
      </c>
      <c r="J523" s="14" t="str">
        <f t="shared" si="72"/>
        <v/>
      </c>
      <c r="O523" s="42"/>
      <c r="P523" s="57"/>
      <c r="Q523" s="30"/>
    </row>
    <row r="524" spans="1:17" s="2" customFormat="1" x14ac:dyDescent="0.25">
      <c r="A524" s="23" t="e">
        <f t="shared" si="73"/>
        <v>#VALUE!</v>
      </c>
      <c r="B524" s="2" t="e">
        <f t="shared" si="74"/>
        <v>#VALUE!</v>
      </c>
      <c r="C524" s="28"/>
      <c r="D524" s="39" t="str">
        <f t="shared" si="75"/>
        <v/>
      </c>
      <c r="E524" s="14" t="str">
        <f t="shared" si="76"/>
        <v/>
      </c>
      <c r="F524" s="14" t="str">
        <f t="shared" si="78"/>
        <v/>
      </c>
      <c r="G524" s="14" t="str">
        <f>+IF(E524="","",IF(COUNT($F$8:F524)=IF($G$3="",$N$3,$G$3),F524-E524,IF(E524&lt;F524,F524-E524,ROUND(+E524*IF(($F$3)&gt;=0.01,$F$3,$M$3)/12,))))</f>
        <v/>
      </c>
      <c r="H524" s="14" t="str">
        <f t="shared" si="77"/>
        <v/>
      </c>
      <c r="J524" s="14" t="str">
        <f t="shared" si="72"/>
        <v/>
      </c>
      <c r="O524" s="42"/>
      <c r="P524" s="57"/>
      <c r="Q524" s="30"/>
    </row>
    <row r="525" spans="1:17" s="2" customFormat="1" x14ac:dyDescent="0.25">
      <c r="A525" s="23" t="e">
        <f t="shared" si="73"/>
        <v>#VALUE!</v>
      </c>
      <c r="B525" s="2" t="e">
        <f t="shared" si="74"/>
        <v>#VALUE!</v>
      </c>
      <c r="C525" s="28"/>
      <c r="D525" s="39" t="str">
        <f t="shared" si="75"/>
        <v/>
      </c>
      <c r="E525" s="14" t="str">
        <f t="shared" si="76"/>
        <v/>
      </c>
      <c r="F525" s="14" t="str">
        <f t="shared" si="78"/>
        <v/>
      </c>
      <c r="G525" s="14" t="str">
        <f>+IF(E525="","",IF(COUNT($F$8:F525)=IF($G$3="",$N$3,$G$3),F525-E525,IF(E525&lt;F525,F525-E525,ROUND(+E525*IF(($F$3)&gt;=0.01,$F$3,$M$3)/12,))))</f>
        <v/>
      </c>
      <c r="H525" s="14" t="str">
        <f t="shared" si="77"/>
        <v/>
      </c>
      <c r="J525" s="14" t="str">
        <f t="shared" si="72"/>
        <v/>
      </c>
      <c r="O525" s="42"/>
      <c r="P525" s="57"/>
      <c r="Q525" s="30"/>
    </row>
    <row r="526" spans="1:17" s="2" customFormat="1" x14ac:dyDescent="0.25">
      <c r="A526" s="23" t="e">
        <f t="shared" si="73"/>
        <v>#VALUE!</v>
      </c>
      <c r="B526" s="2" t="e">
        <f t="shared" si="74"/>
        <v>#VALUE!</v>
      </c>
      <c r="C526" s="28"/>
      <c r="D526" s="39" t="str">
        <f t="shared" si="75"/>
        <v/>
      </c>
      <c r="E526" s="14" t="str">
        <f t="shared" si="76"/>
        <v/>
      </c>
      <c r="F526" s="14" t="str">
        <f t="shared" si="78"/>
        <v/>
      </c>
      <c r="G526" s="14" t="str">
        <f>+IF(E526="","",IF(COUNT($F$8:F526)=IF($G$3="",$N$3,$G$3),F526-E526,IF(E526&lt;F526,F526-E526,ROUND(+E526*IF(($F$3)&gt;=0.01,$F$3,$M$3)/12,))))</f>
        <v/>
      </c>
      <c r="H526" s="14" t="str">
        <f t="shared" si="77"/>
        <v/>
      </c>
      <c r="J526" s="14" t="str">
        <f t="shared" si="72"/>
        <v/>
      </c>
      <c r="O526" s="42"/>
      <c r="P526" s="57"/>
      <c r="Q526" s="30"/>
    </row>
    <row r="527" spans="1:17" s="2" customFormat="1" x14ac:dyDescent="0.25">
      <c r="A527" s="23" t="e">
        <f t="shared" si="73"/>
        <v>#VALUE!</v>
      </c>
      <c r="B527" s="2" t="e">
        <f t="shared" si="74"/>
        <v>#VALUE!</v>
      </c>
      <c r="C527" s="28"/>
      <c r="D527" s="39" t="str">
        <f t="shared" si="75"/>
        <v/>
      </c>
      <c r="E527" s="14" t="str">
        <f t="shared" si="76"/>
        <v/>
      </c>
      <c r="F527" s="14" t="str">
        <f t="shared" si="78"/>
        <v/>
      </c>
      <c r="G527" s="14" t="str">
        <f>+IF(E527="","",IF(COUNT($F$8:F527)=IF($G$3="",$N$3,$G$3),F527-E527,IF(E527&lt;F527,F527-E527,ROUND(+E527*IF(($F$3)&gt;=0.01,$F$3,$M$3)/12,))))</f>
        <v/>
      </c>
      <c r="H527" s="14" t="str">
        <f t="shared" si="77"/>
        <v/>
      </c>
      <c r="J527" s="14" t="str">
        <f t="shared" si="72"/>
        <v/>
      </c>
      <c r="O527" s="42"/>
      <c r="P527" s="57"/>
      <c r="Q527" s="30"/>
    </row>
    <row r="528" spans="1:17" s="2" customFormat="1" x14ac:dyDescent="0.25">
      <c r="A528" s="23" t="e">
        <f t="shared" si="73"/>
        <v>#VALUE!</v>
      </c>
      <c r="B528" s="2" t="e">
        <f t="shared" si="74"/>
        <v>#VALUE!</v>
      </c>
      <c r="C528" s="28"/>
      <c r="D528" s="39" t="str">
        <f t="shared" si="75"/>
        <v/>
      </c>
      <c r="E528" s="14" t="str">
        <f t="shared" si="76"/>
        <v/>
      </c>
      <c r="F528" s="14" t="str">
        <f t="shared" si="78"/>
        <v/>
      </c>
      <c r="G528" s="14" t="str">
        <f>+IF(E528="","",IF(COUNT($F$8:F528)=IF($G$3="",$N$3,$G$3),F528-E528,IF(E528&lt;F528,F528-E528,ROUND(+E528*IF(($F$3)&gt;=0.01,$F$3,$M$3)/12,))))</f>
        <v/>
      </c>
      <c r="H528" s="14" t="str">
        <f t="shared" si="77"/>
        <v/>
      </c>
      <c r="J528" s="14" t="str">
        <f t="shared" si="72"/>
        <v/>
      </c>
      <c r="O528" s="42"/>
      <c r="P528" s="57"/>
      <c r="Q528" s="30"/>
    </row>
    <row r="529" spans="1:17" s="2" customFormat="1" x14ac:dyDescent="0.25">
      <c r="A529" s="23" t="e">
        <f t="shared" si="73"/>
        <v>#VALUE!</v>
      </c>
      <c r="B529" s="2" t="e">
        <f t="shared" si="74"/>
        <v>#VALUE!</v>
      </c>
      <c r="C529" s="28"/>
      <c r="D529" s="39" t="str">
        <f t="shared" si="75"/>
        <v/>
      </c>
      <c r="E529" s="14" t="str">
        <f t="shared" si="76"/>
        <v/>
      </c>
      <c r="F529" s="14" t="str">
        <f t="shared" si="78"/>
        <v/>
      </c>
      <c r="G529" s="14" t="str">
        <f>+IF(E529="","",IF(COUNT($F$8:F529)=IF($G$3="",$N$3,$G$3),F529-E529,IF(E529&lt;F529,F529-E529,ROUND(+E529*IF(($F$3)&gt;=0.01,$F$3,$M$3)/12,))))</f>
        <v/>
      </c>
      <c r="H529" s="14" t="str">
        <f t="shared" si="77"/>
        <v/>
      </c>
      <c r="J529" s="14" t="str">
        <f t="shared" si="72"/>
        <v/>
      </c>
      <c r="O529" s="42"/>
      <c r="P529" s="57"/>
      <c r="Q529" s="30"/>
    </row>
    <row r="530" spans="1:17" s="2" customFormat="1" x14ac:dyDescent="0.25">
      <c r="A530" s="23" t="e">
        <f t="shared" si="73"/>
        <v>#VALUE!</v>
      </c>
      <c r="B530" s="2" t="e">
        <f t="shared" si="74"/>
        <v>#VALUE!</v>
      </c>
      <c r="C530" s="28"/>
      <c r="D530" s="39" t="str">
        <f t="shared" si="75"/>
        <v/>
      </c>
      <c r="E530" s="14" t="str">
        <f t="shared" si="76"/>
        <v/>
      </c>
      <c r="F530" s="14" t="str">
        <f t="shared" si="78"/>
        <v/>
      </c>
      <c r="G530" s="14" t="str">
        <f>+IF(E530="","",IF(COUNT($F$8:F530)=IF($G$3="",$N$3,$G$3),F530-E530,IF(E530&lt;F530,F530-E530,ROUND(+E530*IF(($F$3)&gt;=0.01,$F$3,$M$3)/12,))))</f>
        <v/>
      </c>
      <c r="H530" s="14" t="str">
        <f t="shared" si="77"/>
        <v/>
      </c>
      <c r="J530" s="14" t="str">
        <f t="shared" si="72"/>
        <v/>
      </c>
      <c r="O530" s="42"/>
      <c r="P530" s="57"/>
      <c r="Q530" s="30"/>
    </row>
    <row r="531" spans="1:17" s="2" customFormat="1" x14ac:dyDescent="0.25">
      <c r="A531" s="23" t="e">
        <f t="shared" si="73"/>
        <v>#VALUE!</v>
      </c>
      <c r="B531" s="2" t="e">
        <f t="shared" si="74"/>
        <v>#VALUE!</v>
      </c>
      <c r="C531" s="28"/>
      <c r="D531" s="39" t="str">
        <f t="shared" si="75"/>
        <v/>
      </c>
      <c r="E531" s="14" t="str">
        <f t="shared" si="76"/>
        <v/>
      </c>
      <c r="F531" s="14" t="str">
        <f t="shared" si="78"/>
        <v/>
      </c>
      <c r="G531" s="14" t="str">
        <f>+IF(E531="","",IF(COUNT($F$8:F531)=IF($G$3="",$N$3,$G$3),F531-E531,IF(E531&lt;F531,F531-E531,ROUND(+E531*IF(($F$3)&gt;=0.01,$F$3,$M$3)/12,))))</f>
        <v/>
      </c>
      <c r="H531" s="14" t="str">
        <f t="shared" si="77"/>
        <v/>
      </c>
      <c r="J531" s="14" t="str">
        <f t="shared" ref="J531:J594" si="79">IF($J$4="yes",IF(OR(H531=0,H531=""),"",IF(MONTH(D531)=3,ROUND(H531*(31-DAY(D531))*IF($F$3&gt;0.01,$F$3,$M$3)/365,),"")),"")</f>
        <v/>
      </c>
      <c r="O531" s="42"/>
      <c r="P531" s="57"/>
      <c r="Q531" s="30"/>
    </row>
    <row r="532" spans="1:17" s="2" customFormat="1" x14ac:dyDescent="0.25">
      <c r="A532" s="23" t="e">
        <f t="shared" si="73"/>
        <v>#VALUE!</v>
      </c>
      <c r="B532" s="2" t="e">
        <f t="shared" si="74"/>
        <v>#VALUE!</v>
      </c>
      <c r="C532" s="28"/>
      <c r="D532" s="39" t="str">
        <f t="shared" si="75"/>
        <v/>
      </c>
      <c r="E532" s="14" t="str">
        <f t="shared" si="76"/>
        <v/>
      </c>
      <c r="F532" s="14" t="str">
        <f t="shared" si="78"/>
        <v/>
      </c>
      <c r="G532" s="14" t="str">
        <f>+IF(E532="","",IF(COUNT($F$8:F532)=IF($G$3="",$N$3,$G$3),F532-E532,IF(E532&lt;F532,F532-E532,ROUND(+E532*IF(($F$3)&gt;=0.01,$F$3,$M$3)/12,))))</f>
        <v/>
      </c>
      <c r="H532" s="14" t="str">
        <f t="shared" si="77"/>
        <v/>
      </c>
      <c r="J532" s="14" t="str">
        <f t="shared" si="79"/>
        <v/>
      </c>
      <c r="O532" s="42"/>
      <c r="P532" s="57"/>
      <c r="Q532" s="30"/>
    </row>
    <row r="533" spans="1:17" s="2" customFormat="1" x14ac:dyDescent="0.25">
      <c r="A533" s="23" t="e">
        <f t="shared" si="73"/>
        <v>#VALUE!</v>
      </c>
      <c r="B533" s="2" t="e">
        <f t="shared" si="74"/>
        <v>#VALUE!</v>
      </c>
      <c r="C533" s="28"/>
      <c r="D533" s="39" t="str">
        <f t="shared" si="75"/>
        <v/>
      </c>
      <c r="E533" s="14" t="str">
        <f t="shared" si="76"/>
        <v/>
      </c>
      <c r="F533" s="14" t="str">
        <f t="shared" si="78"/>
        <v/>
      </c>
      <c r="G533" s="14" t="str">
        <f>+IF(E533="","",IF(COUNT($F$8:F533)=IF($G$3="",$N$3,$G$3),F533-E533,IF(E533&lt;F533,F533-E533,ROUND(+E533*IF(($F$3)&gt;=0.01,$F$3,$M$3)/12,))))</f>
        <v/>
      </c>
      <c r="H533" s="14" t="str">
        <f t="shared" si="77"/>
        <v/>
      </c>
      <c r="J533" s="14" t="str">
        <f t="shared" si="79"/>
        <v/>
      </c>
      <c r="O533" s="42"/>
      <c r="P533" s="57"/>
      <c r="Q533" s="30"/>
    </row>
    <row r="534" spans="1:17" s="2" customFormat="1" x14ac:dyDescent="0.25">
      <c r="A534" s="23" t="e">
        <f t="shared" si="73"/>
        <v>#VALUE!</v>
      </c>
      <c r="B534" s="2" t="e">
        <f t="shared" si="74"/>
        <v>#VALUE!</v>
      </c>
      <c r="C534" s="28"/>
      <c r="D534" s="39" t="str">
        <f t="shared" si="75"/>
        <v/>
      </c>
      <c r="E534" s="14" t="str">
        <f t="shared" si="76"/>
        <v/>
      </c>
      <c r="F534" s="14" t="str">
        <f t="shared" si="78"/>
        <v/>
      </c>
      <c r="G534" s="14" t="str">
        <f>+IF(E534="","",IF(COUNT($F$8:F534)=IF($G$3="",$N$3,$G$3),F534-E534,IF(E534&lt;F534,F534-E534,ROUND(+E534*IF(($F$3)&gt;=0.01,$F$3,$M$3)/12,))))</f>
        <v/>
      </c>
      <c r="H534" s="14" t="str">
        <f t="shared" si="77"/>
        <v/>
      </c>
      <c r="J534" s="14" t="str">
        <f t="shared" si="79"/>
        <v/>
      </c>
      <c r="O534" s="42"/>
      <c r="P534" s="57"/>
      <c r="Q534" s="30"/>
    </row>
    <row r="535" spans="1:17" s="2" customFormat="1" x14ac:dyDescent="0.25">
      <c r="A535" s="23" t="e">
        <f t="shared" si="73"/>
        <v>#VALUE!</v>
      </c>
      <c r="B535" s="2" t="e">
        <f t="shared" si="74"/>
        <v>#VALUE!</v>
      </c>
      <c r="C535" s="28"/>
      <c r="D535" s="39" t="str">
        <f t="shared" si="75"/>
        <v/>
      </c>
      <c r="E535" s="14" t="str">
        <f t="shared" si="76"/>
        <v/>
      </c>
      <c r="F535" s="14" t="str">
        <f t="shared" si="78"/>
        <v/>
      </c>
      <c r="G535" s="14" t="str">
        <f>+IF(E535="","",IF(COUNT($F$8:F535)=IF($G$3="",$N$3,$G$3),F535-E535,IF(E535&lt;F535,F535-E535,ROUND(+E535*IF(($F$3)&gt;=0.01,$F$3,$M$3)/12,))))</f>
        <v/>
      </c>
      <c r="H535" s="14" t="str">
        <f t="shared" si="77"/>
        <v/>
      </c>
      <c r="J535" s="14" t="str">
        <f t="shared" si="79"/>
        <v/>
      </c>
      <c r="O535" s="42"/>
      <c r="P535" s="57"/>
      <c r="Q535" s="30"/>
    </row>
    <row r="536" spans="1:17" s="2" customFormat="1" x14ac:dyDescent="0.25">
      <c r="A536" s="23" t="e">
        <f t="shared" si="73"/>
        <v>#VALUE!</v>
      </c>
      <c r="B536" s="2" t="e">
        <f t="shared" si="74"/>
        <v>#VALUE!</v>
      </c>
      <c r="C536" s="28"/>
      <c r="D536" s="39" t="str">
        <f t="shared" si="75"/>
        <v/>
      </c>
      <c r="E536" s="14" t="str">
        <f t="shared" si="76"/>
        <v/>
      </c>
      <c r="F536" s="14" t="str">
        <f t="shared" si="78"/>
        <v/>
      </c>
      <c r="G536" s="14" t="str">
        <f>+IF(E536="","",IF(COUNT($F$8:F536)=IF($G$3="",$N$3,$G$3),F536-E536,IF(E536&lt;F536,F536-E536,ROUND(+E536*IF(($F$3)&gt;=0.01,$F$3,$M$3)/12,))))</f>
        <v/>
      </c>
      <c r="H536" s="14" t="str">
        <f t="shared" si="77"/>
        <v/>
      </c>
      <c r="J536" s="14" t="str">
        <f t="shared" si="79"/>
        <v/>
      </c>
      <c r="O536" s="42"/>
      <c r="P536" s="57"/>
      <c r="Q536" s="30"/>
    </row>
    <row r="537" spans="1:17" s="2" customFormat="1" x14ac:dyDescent="0.25">
      <c r="A537" s="23" t="e">
        <f t="shared" si="73"/>
        <v>#VALUE!</v>
      </c>
      <c r="B537" s="2" t="e">
        <f t="shared" si="74"/>
        <v>#VALUE!</v>
      </c>
      <c r="C537" s="28"/>
      <c r="D537" s="39" t="str">
        <f t="shared" si="75"/>
        <v/>
      </c>
      <c r="E537" s="14" t="str">
        <f t="shared" si="76"/>
        <v/>
      </c>
      <c r="F537" s="14" t="str">
        <f t="shared" si="78"/>
        <v/>
      </c>
      <c r="G537" s="14" t="str">
        <f>+IF(E537="","",IF(COUNT($F$8:F537)=IF($G$3="",$N$3,$G$3),F537-E537,IF(E537&lt;F537,F537-E537,ROUND(+E537*IF(($F$3)&gt;=0.01,$F$3,$M$3)/12,))))</f>
        <v/>
      </c>
      <c r="H537" s="14" t="str">
        <f t="shared" si="77"/>
        <v/>
      </c>
      <c r="J537" s="14" t="str">
        <f t="shared" si="79"/>
        <v/>
      </c>
      <c r="O537" s="42"/>
      <c r="P537" s="57"/>
      <c r="Q537" s="30"/>
    </row>
    <row r="538" spans="1:17" s="2" customFormat="1" x14ac:dyDescent="0.25">
      <c r="A538" s="23" t="e">
        <f t="shared" si="73"/>
        <v>#VALUE!</v>
      </c>
      <c r="B538" s="2" t="e">
        <f t="shared" si="74"/>
        <v>#VALUE!</v>
      </c>
      <c r="C538" s="28"/>
      <c r="D538" s="39" t="str">
        <f t="shared" si="75"/>
        <v/>
      </c>
      <c r="E538" s="14" t="str">
        <f t="shared" si="76"/>
        <v/>
      </c>
      <c r="F538" s="14" t="str">
        <f t="shared" si="78"/>
        <v/>
      </c>
      <c r="G538" s="14" t="str">
        <f>+IF(E538="","",IF(COUNT($F$8:F538)=IF($G$3="",$N$3,$G$3),F538-E538,IF(E538&lt;F538,F538-E538,ROUND(+E538*IF(($F$3)&gt;=0.01,$F$3,$M$3)/12,))))</f>
        <v/>
      </c>
      <c r="H538" s="14" t="str">
        <f t="shared" si="77"/>
        <v/>
      </c>
      <c r="J538" s="14" t="str">
        <f t="shared" si="79"/>
        <v/>
      </c>
      <c r="O538" s="42"/>
      <c r="P538" s="57"/>
      <c r="Q538" s="30"/>
    </row>
    <row r="539" spans="1:17" s="2" customFormat="1" x14ac:dyDescent="0.25">
      <c r="A539" s="23" t="e">
        <f t="shared" si="73"/>
        <v>#VALUE!</v>
      </c>
      <c r="B539" s="2" t="e">
        <f t="shared" si="74"/>
        <v>#VALUE!</v>
      </c>
      <c r="C539" s="28"/>
      <c r="D539" s="39" t="str">
        <f t="shared" si="75"/>
        <v/>
      </c>
      <c r="E539" s="14" t="str">
        <f t="shared" si="76"/>
        <v/>
      </c>
      <c r="F539" s="14" t="str">
        <f t="shared" si="78"/>
        <v/>
      </c>
      <c r="G539" s="14" t="str">
        <f>+IF(E539="","",IF(COUNT($F$8:F539)=IF($G$3="",$N$3,$G$3),F539-E539,IF(E539&lt;F539,F539-E539,ROUND(+E539*IF(($F$3)&gt;=0.01,$F$3,$M$3)/12,))))</f>
        <v/>
      </c>
      <c r="H539" s="14" t="str">
        <f t="shared" si="77"/>
        <v/>
      </c>
      <c r="J539" s="14" t="str">
        <f t="shared" si="79"/>
        <v/>
      </c>
      <c r="O539" s="42"/>
      <c r="P539" s="57"/>
      <c r="Q539" s="30"/>
    </row>
    <row r="540" spans="1:17" s="2" customFormat="1" x14ac:dyDescent="0.25">
      <c r="A540" s="23" t="e">
        <f t="shared" si="73"/>
        <v>#VALUE!</v>
      </c>
      <c r="B540" s="2" t="e">
        <f t="shared" si="74"/>
        <v>#VALUE!</v>
      </c>
      <c r="C540" s="28"/>
      <c r="D540" s="39" t="str">
        <f t="shared" si="75"/>
        <v/>
      </c>
      <c r="E540" s="14" t="str">
        <f t="shared" si="76"/>
        <v/>
      </c>
      <c r="F540" s="14" t="str">
        <f t="shared" si="78"/>
        <v/>
      </c>
      <c r="G540" s="14" t="str">
        <f>+IF(E540="","",IF(COUNT($F$8:F540)=IF($G$3="",$N$3,$G$3),F540-E540,IF(E540&lt;F540,F540-E540,ROUND(+E540*IF(($F$3)&gt;=0.01,$F$3,$M$3)/12,))))</f>
        <v/>
      </c>
      <c r="H540" s="14" t="str">
        <f t="shared" si="77"/>
        <v/>
      </c>
      <c r="J540" s="14" t="str">
        <f t="shared" si="79"/>
        <v/>
      </c>
      <c r="O540" s="42"/>
      <c r="P540" s="57"/>
      <c r="Q540" s="30"/>
    </row>
    <row r="541" spans="1:17" s="2" customFormat="1" x14ac:dyDescent="0.25">
      <c r="A541" s="23" t="e">
        <f t="shared" si="73"/>
        <v>#VALUE!</v>
      </c>
      <c r="B541" s="2" t="e">
        <f t="shared" si="74"/>
        <v>#VALUE!</v>
      </c>
      <c r="C541" s="28"/>
      <c r="D541" s="39" t="str">
        <f t="shared" si="75"/>
        <v/>
      </c>
      <c r="E541" s="14" t="str">
        <f t="shared" si="76"/>
        <v/>
      </c>
      <c r="F541" s="14" t="str">
        <f t="shared" si="78"/>
        <v/>
      </c>
      <c r="G541" s="14" t="str">
        <f>+IF(E541="","",IF(COUNT($F$8:F541)=IF($G$3="",$N$3,$G$3),F541-E541,IF(E541&lt;F541,F541-E541,ROUND(+E541*IF(($F$3)&gt;=0.01,$F$3,$M$3)/12,))))</f>
        <v/>
      </c>
      <c r="H541" s="14" t="str">
        <f t="shared" si="77"/>
        <v/>
      </c>
      <c r="J541" s="14" t="str">
        <f t="shared" si="79"/>
        <v/>
      </c>
      <c r="O541" s="42"/>
      <c r="P541" s="57"/>
      <c r="Q541" s="30"/>
    </row>
    <row r="542" spans="1:17" s="2" customFormat="1" x14ac:dyDescent="0.25">
      <c r="A542" s="23" t="e">
        <f t="shared" si="73"/>
        <v>#VALUE!</v>
      </c>
      <c r="B542" s="2" t="e">
        <f t="shared" si="74"/>
        <v>#VALUE!</v>
      </c>
      <c r="C542" s="28"/>
      <c r="D542" s="39" t="str">
        <f t="shared" si="75"/>
        <v/>
      </c>
      <c r="E542" s="14" t="str">
        <f t="shared" si="76"/>
        <v/>
      </c>
      <c r="F542" s="14" t="str">
        <f t="shared" si="78"/>
        <v/>
      </c>
      <c r="G542" s="14" t="str">
        <f>+IF(E542="","",IF(COUNT($F$8:F542)=IF($G$3="",$N$3,$G$3),F542-E542,IF(E542&lt;F542,F542-E542,ROUND(+E542*IF(($F$3)&gt;=0.01,$F$3,$M$3)/12,))))</f>
        <v/>
      </c>
      <c r="H542" s="14" t="str">
        <f t="shared" si="77"/>
        <v/>
      </c>
      <c r="J542" s="14" t="str">
        <f t="shared" si="79"/>
        <v/>
      </c>
      <c r="O542" s="42"/>
      <c r="P542" s="57"/>
      <c r="Q542" s="30"/>
    </row>
    <row r="543" spans="1:17" s="2" customFormat="1" x14ac:dyDescent="0.25">
      <c r="A543" s="23" t="e">
        <f t="shared" si="73"/>
        <v>#VALUE!</v>
      </c>
      <c r="B543" s="2" t="e">
        <f t="shared" si="74"/>
        <v>#VALUE!</v>
      </c>
      <c r="C543" s="28"/>
      <c r="D543" s="39" t="str">
        <f t="shared" si="75"/>
        <v/>
      </c>
      <c r="E543" s="14" t="str">
        <f t="shared" si="76"/>
        <v/>
      </c>
      <c r="F543" s="14" t="str">
        <f t="shared" si="78"/>
        <v/>
      </c>
      <c r="G543" s="14" t="str">
        <f>+IF(E543="","",IF(COUNT($F$8:F543)=IF($G$3="",$N$3,$G$3),F543-E543,IF(E543&lt;F543,F543-E543,ROUND(+E543*IF(($F$3)&gt;=0.01,$F$3,$M$3)/12,))))</f>
        <v/>
      </c>
      <c r="H543" s="14" t="str">
        <f t="shared" si="77"/>
        <v/>
      </c>
      <c r="J543" s="14" t="str">
        <f t="shared" si="79"/>
        <v/>
      </c>
      <c r="O543" s="42"/>
      <c r="P543" s="57"/>
      <c r="Q543" s="30"/>
    </row>
    <row r="544" spans="1:17" s="2" customFormat="1" x14ac:dyDescent="0.25">
      <c r="A544" s="23" t="e">
        <f t="shared" si="73"/>
        <v>#VALUE!</v>
      </c>
      <c r="B544" s="2" t="e">
        <f t="shared" si="74"/>
        <v>#VALUE!</v>
      </c>
      <c r="C544" s="28"/>
      <c r="D544" s="39" t="str">
        <f t="shared" si="75"/>
        <v/>
      </c>
      <c r="E544" s="14" t="str">
        <f t="shared" si="76"/>
        <v/>
      </c>
      <c r="F544" s="14" t="str">
        <f t="shared" si="78"/>
        <v/>
      </c>
      <c r="G544" s="14" t="str">
        <f>+IF(E544="","",IF(COUNT($F$8:F544)=IF($G$3="",$N$3,$G$3),F544-E544,IF(E544&lt;F544,F544-E544,ROUND(+E544*IF(($F$3)&gt;=0.01,$F$3,$M$3)/12,))))</f>
        <v/>
      </c>
      <c r="H544" s="14" t="str">
        <f t="shared" si="77"/>
        <v/>
      </c>
      <c r="J544" s="14" t="str">
        <f t="shared" si="79"/>
        <v/>
      </c>
      <c r="O544" s="42"/>
      <c r="P544" s="57"/>
      <c r="Q544" s="30"/>
    </row>
    <row r="545" spans="1:17" s="2" customFormat="1" x14ac:dyDescent="0.25">
      <c r="A545" s="23" t="e">
        <f t="shared" si="73"/>
        <v>#VALUE!</v>
      </c>
      <c r="B545" s="2" t="e">
        <f t="shared" si="74"/>
        <v>#VALUE!</v>
      </c>
      <c r="C545" s="28"/>
      <c r="D545" s="39" t="str">
        <f t="shared" si="75"/>
        <v/>
      </c>
      <c r="E545" s="14" t="str">
        <f t="shared" si="76"/>
        <v/>
      </c>
      <c r="F545" s="14" t="str">
        <f t="shared" si="78"/>
        <v/>
      </c>
      <c r="G545" s="14" t="str">
        <f>+IF(E545="","",IF(COUNT($F$8:F545)=IF($G$3="",$N$3,$G$3),F545-E545,IF(E545&lt;F545,F545-E545,ROUND(+E545*IF(($F$3)&gt;=0.01,$F$3,$M$3)/12,))))</f>
        <v/>
      </c>
      <c r="H545" s="14" t="str">
        <f t="shared" si="77"/>
        <v/>
      </c>
      <c r="J545" s="14" t="str">
        <f t="shared" si="79"/>
        <v/>
      </c>
      <c r="O545" s="42"/>
      <c r="P545" s="57"/>
      <c r="Q545" s="30"/>
    </row>
    <row r="546" spans="1:17" s="2" customFormat="1" x14ac:dyDescent="0.25">
      <c r="A546" s="23" t="e">
        <f t="shared" si="73"/>
        <v>#VALUE!</v>
      </c>
      <c r="B546" s="2" t="e">
        <f t="shared" si="74"/>
        <v>#VALUE!</v>
      </c>
      <c r="C546" s="28"/>
      <c r="D546" s="39" t="str">
        <f t="shared" si="75"/>
        <v/>
      </c>
      <c r="E546" s="14" t="str">
        <f t="shared" si="76"/>
        <v/>
      </c>
      <c r="F546" s="14" t="str">
        <f t="shared" si="78"/>
        <v/>
      </c>
      <c r="G546" s="14" t="str">
        <f>+IF(E546="","",IF(COUNT($F$8:F546)=IF($G$3="",$N$3,$G$3),F546-E546,IF(E546&lt;F546,F546-E546,ROUND(+E546*IF(($F$3)&gt;=0.01,$F$3,$M$3)/12,))))</f>
        <v/>
      </c>
      <c r="H546" s="14" t="str">
        <f t="shared" si="77"/>
        <v/>
      </c>
      <c r="J546" s="14" t="str">
        <f t="shared" si="79"/>
        <v/>
      </c>
      <c r="O546" s="42"/>
      <c r="P546" s="57"/>
      <c r="Q546" s="30"/>
    </row>
    <row r="547" spans="1:17" s="2" customFormat="1" x14ac:dyDescent="0.25">
      <c r="A547" s="23" t="e">
        <f t="shared" si="73"/>
        <v>#VALUE!</v>
      </c>
      <c r="B547" s="2" t="e">
        <f t="shared" si="74"/>
        <v>#VALUE!</v>
      </c>
      <c r="C547" s="28"/>
      <c r="D547" s="39" t="str">
        <f t="shared" si="75"/>
        <v/>
      </c>
      <c r="E547" s="14" t="str">
        <f t="shared" si="76"/>
        <v/>
      </c>
      <c r="F547" s="14" t="str">
        <f t="shared" si="78"/>
        <v/>
      </c>
      <c r="G547" s="14" t="str">
        <f>+IF(E547="","",IF(COUNT($F$8:F547)=IF($G$3="",$N$3,$G$3),F547-E547,IF(E547&lt;F547,F547-E547,ROUND(+E547*IF(($F$3)&gt;=0.01,$F$3,$M$3)/12,))))</f>
        <v/>
      </c>
      <c r="H547" s="14" t="str">
        <f t="shared" si="77"/>
        <v/>
      </c>
      <c r="J547" s="14" t="str">
        <f t="shared" si="79"/>
        <v/>
      </c>
      <c r="O547" s="42"/>
      <c r="P547" s="57"/>
      <c r="Q547" s="30"/>
    </row>
    <row r="548" spans="1:17" s="2" customFormat="1" x14ac:dyDescent="0.25">
      <c r="A548" s="23" t="e">
        <f t="shared" si="73"/>
        <v>#VALUE!</v>
      </c>
      <c r="B548" s="2" t="e">
        <f t="shared" si="74"/>
        <v>#VALUE!</v>
      </c>
      <c r="C548" s="28"/>
      <c r="D548" s="39" t="str">
        <f t="shared" si="75"/>
        <v/>
      </c>
      <c r="E548" s="14" t="str">
        <f t="shared" si="76"/>
        <v/>
      </c>
      <c r="F548" s="14" t="str">
        <f t="shared" si="78"/>
        <v/>
      </c>
      <c r="G548" s="14" t="str">
        <f>+IF(E548="","",IF(COUNT($F$8:F548)=IF($G$3="",$N$3,$G$3),F548-E548,IF(E548&lt;F548,F548-E548,ROUND(+E548*IF(($F$3)&gt;=0.01,$F$3,$M$3)/12,))))</f>
        <v/>
      </c>
      <c r="H548" s="14" t="str">
        <f t="shared" si="77"/>
        <v/>
      </c>
      <c r="J548" s="14" t="str">
        <f t="shared" si="79"/>
        <v/>
      </c>
      <c r="O548" s="42"/>
      <c r="P548" s="57"/>
      <c r="Q548" s="30"/>
    </row>
    <row r="549" spans="1:17" s="2" customFormat="1" x14ac:dyDescent="0.25">
      <c r="A549" s="23" t="e">
        <f t="shared" si="73"/>
        <v>#VALUE!</v>
      </c>
      <c r="B549" s="2" t="e">
        <f t="shared" si="74"/>
        <v>#VALUE!</v>
      </c>
      <c r="C549" s="28"/>
      <c r="D549" s="39" t="str">
        <f t="shared" si="75"/>
        <v/>
      </c>
      <c r="E549" s="14" t="str">
        <f t="shared" si="76"/>
        <v/>
      </c>
      <c r="F549" s="14" t="str">
        <f t="shared" si="78"/>
        <v/>
      </c>
      <c r="G549" s="14" t="str">
        <f>+IF(E549="","",IF(COUNT($F$8:F549)=IF($G$3="",$N$3,$G$3),F549-E549,IF(E549&lt;F549,F549-E549,ROUND(+E549*IF(($F$3)&gt;=0.01,$F$3,$M$3)/12,))))</f>
        <v/>
      </c>
      <c r="H549" s="14" t="str">
        <f t="shared" si="77"/>
        <v/>
      </c>
      <c r="J549" s="14" t="str">
        <f t="shared" si="79"/>
        <v/>
      </c>
      <c r="O549" s="42"/>
      <c r="P549" s="57"/>
      <c r="Q549" s="30"/>
    </row>
    <row r="550" spans="1:17" s="2" customFormat="1" x14ac:dyDescent="0.25">
      <c r="A550" s="23" t="e">
        <f t="shared" si="73"/>
        <v>#VALUE!</v>
      </c>
      <c r="B550" s="2" t="e">
        <f t="shared" si="74"/>
        <v>#VALUE!</v>
      </c>
      <c r="C550" s="28"/>
      <c r="D550" s="39" t="str">
        <f t="shared" si="75"/>
        <v/>
      </c>
      <c r="E550" s="14" t="str">
        <f t="shared" si="76"/>
        <v/>
      </c>
      <c r="F550" s="14" t="str">
        <f t="shared" si="78"/>
        <v/>
      </c>
      <c r="G550" s="14" t="str">
        <f>+IF(E550="","",IF(COUNT($F$8:F550)=IF($G$3="",$N$3,$G$3),F550-E550,IF(E550&lt;F550,F550-E550,ROUND(+E550*IF(($F$3)&gt;=0.01,$F$3,$M$3)/12,))))</f>
        <v/>
      </c>
      <c r="H550" s="14" t="str">
        <f t="shared" si="77"/>
        <v/>
      </c>
      <c r="J550" s="14" t="str">
        <f t="shared" si="79"/>
        <v/>
      </c>
      <c r="O550" s="42"/>
      <c r="P550" s="57"/>
      <c r="Q550" s="30"/>
    </row>
    <row r="551" spans="1:17" s="2" customFormat="1" x14ac:dyDescent="0.25">
      <c r="A551" s="23" t="e">
        <f t="shared" si="73"/>
        <v>#VALUE!</v>
      </c>
      <c r="B551" s="2" t="e">
        <f t="shared" si="74"/>
        <v>#VALUE!</v>
      </c>
      <c r="C551" s="28"/>
      <c r="D551" s="39" t="str">
        <f t="shared" si="75"/>
        <v/>
      </c>
      <c r="E551" s="14" t="str">
        <f t="shared" si="76"/>
        <v/>
      </c>
      <c r="F551" s="14" t="str">
        <f t="shared" si="78"/>
        <v/>
      </c>
      <c r="G551" s="14" t="str">
        <f>+IF(E551="","",IF(COUNT($F$8:F551)=IF($G$3="",$N$3,$G$3),F551-E551,IF(E551&lt;F551,F551-E551,ROUND(+E551*IF(($F$3)&gt;=0.01,$F$3,$M$3)/12,))))</f>
        <v/>
      </c>
      <c r="H551" s="14" t="str">
        <f t="shared" si="77"/>
        <v/>
      </c>
      <c r="J551" s="14" t="str">
        <f t="shared" si="79"/>
        <v/>
      </c>
      <c r="O551" s="42"/>
      <c r="P551" s="57"/>
      <c r="Q551" s="30"/>
    </row>
    <row r="552" spans="1:17" s="2" customFormat="1" x14ac:dyDescent="0.25">
      <c r="A552" s="23" t="e">
        <f t="shared" si="73"/>
        <v>#VALUE!</v>
      </c>
      <c r="B552" s="2" t="e">
        <f t="shared" si="74"/>
        <v>#VALUE!</v>
      </c>
      <c r="C552" s="28"/>
      <c r="D552" s="39" t="str">
        <f t="shared" si="75"/>
        <v/>
      </c>
      <c r="E552" s="14" t="str">
        <f t="shared" si="76"/>
        <v/>
      </c>
      <c r="F552" s="14" t="str">
        <f t="shared" si="78"/>
        <v/>
      </c>
      <c r="G552" s="14" t="str">
        <f>+IF(E552="","",IF(COUNT($F$8:F552)=IF($G$3="",$N$3,$G$3),F552-E552,IF(E552&lt;F552,F552-E552,ROUND(+E552*IF(($F$3)&gt;=0.01,$F$3,$M$3)/12,))))</f>
        <v/>
      </c>
      <c r="H552" s="14" t="str">
        <f t="shared" si="77"/>
        <v/>
      </c>
      <c r="J552" s="14" t="str">
        <f t="shared" si="79"/>
        <v/>
      </c>
      <c r="O552" s="42"/>
      <c r="P552" s="57"/>
      <c r="Q552" s="30"/>
    </row>
    <row r="553" spans="1:17" s="2" customFormat="1" x14ac:dyDescent="0.25">
      <c r="A553" s="23" t="e">
        <f t="shared" si="73"/>
        <v>#VALUE!</v>
      </c>
      <c r="B553" s="2" t="e">
        <f t="shared" si="74"/>
        <v>#VALUE!</v>
      </c>
      <c r="C553" s="28"/>
      <c r="D553" s="39" t="str">
        <f t="shared" si="75"/>
        <v/>
      </c>
      <c r="E553" s="14" t="str">
        <f t="shared" si="76"/>
        <v/>
      </c>
      <c r="F553" s="14" t="str">
        <f t="shared" si="78"/>
        <v/>
      </c>
      <c r="G553" s="14" t="str">
        <f>+IF(E553="","",IF(COUNT($F$8:F553)=IF($G$3="",$N$3,$G$3),F553-E553,IF(E553&lt;F553,F553-E553,ROUND(+E553*IF(($F$3)&gt;=0.01,$F$3,$M$3)/12,))))</f>
        <v/>
      </c>
      <c r="H553" s="14" t="str">
        <f t="shared" si="77"/>
        <v/>
      </c>
      <c r="J553" s="14" t="str">
        <f t="shared" si="79"/>
        <v/>
      </c>
      <c r="O553" s="42"/>
      <c r="P553" s="57"/>
      <c r="Q553" s="30"/>
    </row>
    <row r="554" spans="1:17" s="2" customFormat="1" x14ac:dyDescent="0.25">
      <c r="A554" s="23" t="e">
        <f t="shared" si="73"/>
        <v>#VALUE!</v>
      </c>
      <c r="B554" s="2" t="e">
        <f t="shared" si="74"/>
        <v>#VALUE!</v>
      </c>
      <c r="C554" s="28"/>
      <c r="D554" s="39" t="str">
        <f t="shared" si="75"/>
        <v/>
      </c>
      <c r="E554" s="14" t="str">
        <f t="shared" si="76"/>
        <v/>
      </c>
      <c r="F554" s="14" t="str">
        <f t="shared" si="78"/>
        <v/>
      </c>
      <c r="G554" s="14" t="str">
        <f>+IF(E554="","",IF(COUNT($F$8:F554)=IF($G$3="",$N$3,$G$3),F554-E554,IF(E554&lt;F554,F554-E554,ROUND(+E554*IF(($F$3)&gt;=0.01,$F$3,$M$3)/12,))))</f>
        <v/>
      </c>
      <c r="H554" s="14" t="str">
        <f t="shared" si="77"/>
        <v/>
      </c>
      <c r="J554" s="14" t="str">
        <f t="shared" si="79"/>
        <v/>
      </c>
      <c r="O554" s="42"/>
      <c r="P554" s="57"/>
      <c r="Q554" s="30"/>
    </row>
    <row r="555" spans="1:17" s="2" customFormat="1" x14ac:dyDescent="0.25">
      <c r="A555" s="23" t="e">
        <f t="shared" si="73"/>
        <v>#VALUE!</v>
      </c>
      <c r="B555" s="2" t="e">
        <f t="shared" si="74"/>
        <v>#VALUE!</v>
      </c>
      <c r="C555" s="28"/>
      <c r="D555" s="39" t="str">
        <f t="shared" si="75"/>
        <v/>
      </c>
      <c r="E555" s="14" t="str">
        <f t="shared" si="76"/>
        <v/>
      </c>
      <c r="F555" s="14" t="str">
        <f t="shared" si="78"/>
        <v/>
      </c>
      <c r="G555" s="14" t="str">
        <f>+IF(E555="","",IF(COUNT($F$8:F555)=IF($G$3="",$N$3,$G$3),F555-E555,IF(E555&lt;F555,F555-E555,ROUND(+E555*IF(($F$3)&gt;=0.01,$F$3,$M$3)/12,))))</f>
        <v/>
      </c>
      <c r="H555" s="14" t="str">
        <f t="shared" si="77"/>
        <v/>
      </c>
      <c r="J555" s="14" t="str">
        <f t="shared" si="79"/>
        <v/>
      </c>
      <c r="O555" s="42"/>
      <c r="P555" s="57"/>
      <c r="Q555" s="30"/>
    </row>
    <row r="556" spans="1:17" s="2" customFormat="1" x14ac:dyDescent="0.25">
      <c r="A556" s="23" t="e">
        <f t="shared" si="73"/>
        <v>#VALUE!</v>
      </c>
      <c r="B556" s="2" t="e">
        <f t="shared" si="74"/>
        <v>#VALUE!</v>
      </c>
      <c r="C556" s="28"/>
      <c r="D556" s="39" t="str">
        <f t="shared" si="75"/>
        <v/>
      </c>
      <c r="E556" s="14" t="str">
        <f t="shared" si="76"/>
        <v/>
      </c>
      <c r="F556" s="14" t="str">
        <f t="shared" si="78"/>
        <v/>
      </c>
      <c r="G556" s="14" t="str">
        <f>+IF(E556="","",IF(COUNT($F$8:F556)=IF($G$3="",$N$3,$G$3),F556-E556,IF(E556&lt;F556,F556-E556,ROUND(+E556*IF(($F$3)&gt;=0.01,$F$3,$M$3)/12,))))</f>
        <v/>
      </c>
      <c r="H556" s="14" t="str">
        <f t="shared" si="77"/>
        <v/>
      </c>
      <c r="J556" s="14" t="str">
        <f t="shared" si="79"/>
        <v/>
      </c>
      <c r="O556" s="42"/>
      <c r="P556" s="57"/>
      <c r="Q556" s="30"/>
    </row>
    <row r="557" spans="1:17" s="2" customFormat="1" x14ac:dyDescent="0.25">
      <c r="A557" s="23" t="e">
        <f t="shared" si="73"/>
        <v>#VALUE!</v>
      </c>
      <c r="B557" s="2" t="e">
        <f t="shared" si="74"/>
        <v>#VALUE!</v>
      </c>
      <c r="C557" s="28"/>
      <c r="D557" s="39" t="str">
        <f t="shared" si="75"/>
        <v/>
      </c>
      <c r="E557" s="14" t="str">
        <f t="shared" si="76"/>
        <v/>
      </c>
      <c r="F557" s="14" t="str">
        <f t="shared" si="78"/>
        <v/>
      </c>
      <c r="G557" s="14" t="str">
        <f>+IF(E557="","",IF(COUNT($F$8:F557)=IF($G$3="",$N$3,$G$3),F557-E557,IF(E557&lt;F557,F557-E557,ROUND(+E557*IF(($F$3)&gt;=0.01,$F$3,$M$3)/12,))))</f>
        <v/>
      </c>
      <c r="H557" s="14" t="str">
        <f t="shared" si="77"/>
        <v/>
      </c>
      <c r="J557" s="14" t="str">
        <f t="shared" si="79"/>
        <v/>
      </c>
      <c r="O557" s="42"/>
      <c r="P557" s="57"/>
      <c r="Q557" s="30"/>
    </row>
    <row r="558" spans="1:17" s="2" customFormat="1" x14ac:dyDescent="0.25">
      <c r="A558" s="23" t="e">
        <f t="shared" si="73"/>
        <v>#VALUE!</v>
      </c>
      <c r="B558" s="2" t="e">
        <f t="shared" si="74"/>
        <v>#VALUE!</v>
      </c>
      <c r="C558" s="28"/>
      <c r="D558" s="39" t="str">
        <f t="shared" si="75"/>
        <v/>
      </c>
      <c r="E558" s="14" t="str">
        <f t="shared" si="76"/>
        <v/>
      </c>
      <c r="F558" s="14" t="str">
        <f t="shared" si="78"/>
        <v/>
      </c>
      <c r="G558" s="14" t="str">
        <f>+IF(E558="","",IF(COUNT($F$8:F558)=IF($G$3="",$N$3,$G$3),F558-E558,IF(E558&lt;F558,F558-E558,ROUND(+E558*IF(($F$3)&gt;=0.01,$F$3,$M$3)/12,))))</f>
        <v/>
      </c>
      <c r="H558" s="14" t="str">
        <f t="shared" si="77"/>
        <v/>
      </c>
      <c r="J558" s="14" t="str">
        <f t="shared" si="79"/>
        <v/>
      </c>
      <c r="O558" s="42"/>
      <c r="P558" s="57"/>
      <c r="Q558" s="30"/>
    </row>
    <row r="559" spans="1:17" s="2" customFormat="1" x14ac:dyDescent="0.25">
      <c r="A559" s="23" t="e">
        <f t="shared" ref="A559:A605" si="80">+IF(MONTH(D559)=3,"MARCH"&amp;YEAR(D559),"")</f>
        <v>#VALUE!</v>
      </c>
      <c r="B559" s="2" t="e">
        <f t="shared" ref="B559:B605" si="81">+IF(MONTH(D559)&gt;3,YEAR(D559)&amp;"-"&amp;YEAR(D559)+1,YEAR(D559)-1&amp;"-"&amp;YEAR(D559))</f>
        <v>#VALUE!</v>
      </c>
      <c r="C559" s="28"/>
      <c r="D559" s="39" t="str">
        <f t="shared" ref="D559:D605" si="82">IF(E559="","",IF(MONTH(D558)&lt;&gt;12,DAY(D558)&amp;"/"&amp;MONTH(D558)+1&amp;"/"&amp;YEAR(D558),DAY(D558)&amp;"/"&amp;1&amp;"/"&amp;YEAR(D558)+1))</f>
        <v/>
      </c>
      <c r="E559" s="14" t="str">
        <f t="shared" ref="E559:E605" si="83">+IF(OR(H558=0,H558=""),"",H558)</f>
        <v/>
      </c>
      <c r="F559" s="14" t="str">
        <f t="shared" si="78"/>
        <v/>
      </c>
      <c r="G559" s="14" t="str">
        <f>+IF(E559="","",IF(COUNT($F$8:F559)=IF($G$3="",$N$3,$G$3),F559-E559,IF(E559&lt;F559,F559-E559,ROUND(+E559*IF(($F$3)&gt;=0.01,$F$3,$M$3)/12,))))</f>
        <v/>
      </c>
      <c r="H559" s="14" t="str">
        <f t="shared" ref="H559:H605" si="84">+IF(E559="","",IF(+E559+G559-F559&gt;0,E559+G559-F559,0))</f>
        <v/>
      </c>
      <c r="J559" s="14" t="str">
        <f t="shared" si="79"/>
        <v/>
      </c>
      <c r="O559" s="42"/>
      <c r="P559" s="57"/>
      <c r="Q559" s="30"/>
    </row>
    <row r="560" spans="1:17" s="2" customFormat="1" x14ac:dyDescent="0.25">
      <c r="A560" s="23" t="e">
        <f t="shared" si="80"/>
        <v>#VALUE!</v>
      </c>
      <c r="B560" s="2" t="e">
        <f t="shared" si="81"/>
        <v>#VALUE!</v>
      </c>
      <c r="C560" s="28"/>
      <c r="D560" s="39" t="str">
        <f t="shared" si="82"/>
        <v/>
      </c>
      <c r="E560" s="14" t="str">
        <f t="shared" si="83"/>
        <v/>
      </c>
      <c r="F560" s="14" t="str">
        <f t="shared" si="78"/>
        <v/>
      </c>
      <c r="G560" s="14" t="str">
        <f>+IF(E560="","",IF(COUNT($F$8:F560)=IF($G$3="",$N$3,$G$3),F560-E560,IF(E560&lt;F560,F560-E560,ROUND(+E560*IF(($F$3)&gt;=0.01,$F$3,$M$3)/12,))))</f>
        <v/>
      </c>
      <c r="H560" s="14" t="str">
        <f t="shared" si="84"/>
        <v/>
      </c>
      <c r="J560" s="14" t="str">
        <f t="shared" si="79"/>
        <v/>
      </c>
      <c r="O560" s="42"/>
      <c r="P560" s="57"/>
      <c r="Q560" s="30"/>
    </row>
    <row r="561" spans="1:17" s="2" customFormat="1" x14ac:dyDescent="0.25">
      <c r="A561" s="23" t="e">
        <f t="shared" si="80"/>
        <v>#VALUE!</v>
      </c>
      <c r="B561" s="2" t="e">
        <f t="shared" si="81"/>
        <v>#VALUE!</v>
      </c>
      <c r="C561" s="28"/>
      <c r="D561" s="39" t="str">
        <f t="shared" si="82"/>
        <v/>
      </c>
      <c r="E561" s="14" t="str">
        <f t="shared" si="83"/>
        <v/>
      </c>
      <c r="F561" s="14" t="str">
        <f t="shared" si="78"/>
        <v/>
      </c>
      <c r="G561" s="14" t="str">
        <f>+IF(E561="","",IF(COUNT($F$8:F561)=IF($G$3="",$N$3,$G$3),F561-E561,IF(E561&lt;F561,F561-E561,ROUND(+E561*IF(($F$3)&gt;=0.01,$F$3,$M$3)/12,))))</f>
        <v/>
      </c>
      <c r="H561" s="14" t="str">
        <f t="shared" si="84"/>
        <v/>
      </c>
      <c r="J561" s="14" t="str">
        <f t="shared" si="79"/>
        <v/>
      </c>
      <c r="O561" s="42"/>
      <c r="P561" s="57"/>
      <c r="Q561" s="30"/>
    </row>
    <row r="562" spans="1:17" s="2" customFormat="1" x14ac:dyDescent="0.25">
      <c r="A562" s="23" t="e">
        <f t="shared" si="80"/>
        <v>#VALUE!</v>
      </c>
      <c r="B562" s="2" t="e">
        <f t="shared" si="81"/>
        <v>#VALUE!</v>
      </c>
      <c r="C562" s="28"/>
      <c r="D562" s="39" t="str">
        <f t="shared" si="82"/>
        <v/>
      </c>
      <c r="E562" s="14" t="str">
        <f t="shared" si="83"/>
        <v/>
      </c>
      <c r="F562" s="14" t="str">
        <f t="shared" si="78"/>
        <v/>
      </c>
      <c r="G562" s="14" t="str">
        <f>+IF(E562="","",IF(COUNT($F$8:F562)=IF($G$3="",$N$3,$G$3),F562-E562,IF(E562&lt;F562,F562-E562,ROUND(+E562*IF(($F$3)&gt;=0.01,$F$3,$M$3)/12,))))</f>
        <v/>
      </c>
      <c r="H562" s="14" t="str">
        <f t="shared" si="84"/>
        <v/>
      </c>
      <c r="J562" s="14" t="str">
        <f t="shared" si="79"/>
        <v/>
      </c>
      <c r="O562" s="42"/>
      <c r="P562" s="57"/>
      <c r="Q562" s="30"/>
    </row>
    <row r="563" spans="1:17" s="2" customFormat="1" x14ac:dyDescent="0.25">
      <c r="A563" s="23" t="e">
        <f t="shared" si="80"/>
        <v>#VALUE!</v>
      </c>
      <c r="B563" s="2" t="e">
        <f t="shared" si="81"/>
        <v>#VALUE!</v>
      </c>
      <c r="C563" s="28"/>
      <c r="D563" s="39" t="str">
        <f t="shared" si="82"/>
        <v/>
      </c>
      <c r="E563" s="14" t="str">
        <f t="shared" si="83"/>
        <v/>
      </c>
      <c r="F563" s="14" t="str">
        <f t="shared" si="78"/>
        <v/>
      </c>
      <c r="G563" s="14" t="str">
        <f>+IF(E563="","",IF(COUNT($F$8:F563)=IF($G$3="",$N$3,$G$3),F563-E563,IF(E563&lt;F563,F563-E563,ROUND(+E563*IF(($F$3)&gt;=0.01,$F$3,$M$3)/12,))))</f>
        <v/>
      </c>
      <c r="H563" s="14" t="str">
        <f t="shared" si="84"/>
        <v/>
      </c>
      <c r="J563" s="14" t="str">
        <f t="shared" si="79"/>
        <v/>
      </c>
      <c r="O563" s="42"/>
      <c r="P563" s="57"/>
      <c r="Q563" s="30"/>
    </row>
    <row r="564" spans="1:17" s="2" customFormat="1" x14ac:dyDescent="0.25">
      <c r="A564" s="23" t="e">
        <f t="shared" si="80"/>
        <v>#VALUE!</v>
      </c>
      <c r="B564" s="2" t="e">
        <f t="shared" si="81"/>
        <v>#VALUE!</v>
      </c>
      <c r="C564" s="28"/>
      <c r="D564" s="39" t="str">
        <f t="shared" si="82"/>
        <v/>
      </c>
      <c r="E564" s="14" t="str">
        <f t="shared" si="83"/>
        <v/>
      </c>
      <c r="F564" s="14" t="str">
        <f t="shared" si="78"/>
        <v/>
      </c>
      <c r="G564" s="14" t="str">
        <f>+IF(E564="","",IF(COUNT($F$8:F564)=IF($G$3="",$N$3,$G$3),F564-E564,IF(E564&lt;F564,F564-E564,ROUND(+E564*IF(($F$3)&gt;=0.01,$F$3,$M$3)/12,))))</f>
        <v/>
      </c>
      <c r="H564" s="14" t="str">
        <f t="shared" si="84"/>
        <v/>
      </c>
      <c r="J564" s="14" t="str">
        <f t="shared" si="79"/>
        <v/>
      </c>
      <c r="O564" s="42"/>
      <c r="P564" s="57"/>
      <c r="Q564" s="30"/>
    </row>
    <row r="565" spans="1:17" s="2" customFormat="1" x14ac:dyDescent="0.25">
      <c r="A565" s="23" t="e">
        <f t="shared" si="80"/>
        <v>#VALUE!</v>
      </c>
      <c r="B565" s="2" t="e">
        <f t="shared" si="81"/>
        <v>#VALUE!</v>
      </c>
      <c r="C565" s="28"/>
      <c r="D565" s="39" t="str">
        <f t="shared" si="82"/>
        <v/>
      </c>
      <c r="E565" s="14" t="str">
        <f t="shared" si="83"/>
        <v/>
      </c>
      <c r="F565" s="14" t="str">
        <f t="shared" si="78"/>
        <v/>
      </c>
      <c r="G565" s="14" t="str">
        <f>+IF(E565="","",IF(COUNT($F$8:F565)=IF($G$3="",$N$3,$G$3),F565-E565,IF(E565&lt;F565,F565-E565,ROUND(+E565*IF(($F$3)&gt;=0.01,$F$3,$M$3)/12,))))</f>
        <v/>
      </c>
      <c r="H565" s="14" t="str">
        <f t="shared" si="84"/>
        <v/>
      </c>
      <c r="J565" s="14" t="str">
        <f t="shared" si="79"/>
        <v/>
      </c>
      <c r="O565" s="42"/>
      <c r="P565" s="57"/>
      <c r="Q565" s="30"/>
    </row>
    <row r="566" spans="1:17" s="2" customFormat="1" x14ac:dyDescent="0.25">
      <c r="A566" s="23" t="e">
        <f t="shared" si="80"/>
        <v>#VALUE!</v>
      </c>
      <c r="B566" s="2" t="e">
        <f t="shared" si="81"/>
        <v>#VALUE!</v>
      </c>
      <c r="C566" s="28"/>
      <c r="D566" s="39" t="str">
        <f t="shared" si="82"/>
        <v/>
      </c>
      <c r="E566" s="14" t="str">
        <f t="shared" si="83"/>
        <v/>
      </c>
      <c r="F566" s="14" t="str">
        <f t="shared" si="78"/>
        <v/>
      </c>
      <c r="G566" s="14" t="str">
        <f>+IF(E566="","",IF(COUNT($F$8:F566)=IF($G$3="",$N$3,$G$3),F566-E566,IF(E566&lt;F566,F566-E566,ROUND(+E566*IF(($F$3)&gt;=0.01,$F$3,$M$3)/12,))))</f>
        <v/>
      </c>
      <c r="H566" s="14" t="str">
        <f t="shared" si="84"/>
        <v/>
      </c>
      <c r="J566" s="14" t="str">
        <f t="shared" si="79"/>
        <v/>
      </c>
      <c r="O566" s="42"/>
      <c r="P566" s="57"/>
      <c r="Q566" s="30"/>
    </row>
    <row r="567" spans="1:17" s="2" customFormat="1" x14ac:dyDescent="0.25">
      <c r="A567" s="23" t="e">
        <f t="shared" si="80"/>
        <v>#VALUE!</v>
      </c>
      <c r="B567" s="2" t="e">
        <f t="shared" si="81"/>
        <v>#VALUE!</v>
      </c>
      <c r="C567" s="28"/>
      <c r="D567" s="39" t="str">
        <f t="shared" si="82"/>
        <v/>
      </c>
      <c r="E567" s="14" t="str">
        <f t="shared" si="83"/>
        <v/>
      </c>
      <c r="F567" s="14" t="str">
        <f t="shared" si="78"/>
        <v/>
      </c>
      <c r="G567" s="14" t="str">
        <f>+IF(E567="","",IF(COUNT($F$8:F567)=IF($G$3="",$N$3,$G$3),F567-E567,IF(E567&lt;F567,F567-E567,ROUND(+E567*IF(($F$3)&gt;=0.01,$F$3,$M$3)/12,))))</f>
        <v/>
      </c>
      <c r="H567" s="14" t="str">
        <f t="shared" si="84"/>
        <v/>
      </c>
      <c r="J567" s="14" t="str">
        <f t="shared" si="79"/>
        <v/>
      </c>
      <c r="O567" s="42"/>
      <c r="P567" s="57"/>
      <c r="Q567" s="30"/>
    </row>
    <row r="568" spans="1:17" s="2" customFormat="1" x14ac:dyDescent="0.25">
      <c r="A568" s="23" t="e">
        <f t="shared" si="80"/>
        <v>#VALUE!</v>
      </c>
      <c r="B568" s="2" t="e">
        <f t="shared" si="81"/>
        <v>#VALUE!</v>
      </c>
      <c r="C568" s="28"/>
      <c r="D568" s="39" t="str">
        <f t="shared" si="82"/>
        <v/>
      </c>
      <c r="E568" s="14" t="str">
        <f t="shared" si="83"/>
        <v/>
      </c>
      <c r="F568" s="14" t="str">
        <f t="shared" si="78"/>
        <v/>
      </c>
      <c r="G568" s="14" t="str">
        <f>+IF(E568="","",IF(COUNT($F$8:F568)=IF($G$3="",$N$3,$G$3),F568-E568,IF(E568&lt;F568,F568-E568,ROUND(+E568*IF(($F$3)&gt;=0.01,$F$3,$M$3)/12,))))</f>
        <v/>
      </c>
      <c r="H568" s="14" t="str">
        <f t="shared" si="84"/>
        <v/>
      </c>
      <c r="J568" s="14" t="str">
        <f t="shared" si="79"/>
        <v/>
      </c>
      <c r="O568" s="42"/>
      <c r="P568" s="57"/>
      <c r="Q568" s="30"/>
    </row>
    <row r="569" spans="1:17" s="2" customFormat="1" x14ac:dyDescent="0.25">
      <c r="A569" s="23" t="e">
        <f t="shared" si="80"/>
        <v>#VALUE!</v>
      </c>
      <c r="B569" s="2" t="e">
        <f t="shared" si="81"/>
        <v>#VALUE!</v>
      </c>
      <c r="C569" s="28"/>
      <c r="D569" s="39" t="str">
        <f t="shared" si="82"/>
        <v/>
      </c>
      <c r="E569" s="14" t="str">
        <f t="shared" si="83"/>
        <v/>
      </c>
      <c r="F569" s="14" t="str">
        <f t="shared" si="78"/>
        <v/>
      </c>
      <c r="G569" s="14" t="str">
        <f>+IF(E569="","",IF(COUNT($F$8:F569)=IF($G$3="",$N$3,$G$3),F569-E569,IF(E569&lt;F569,F569-E569,ROUND(+E569*IF(($F$3)&gt;=0.01,$F$3,$M$3)/12,))))</f>
        <v/>
      </c>
      <c r="H569" s="14" t="str">
        <f t="shared" si="84"/>
        <v/>
      </c>
      <c r="J569" s="14" t="str">
        <f t="shared" si="79"/>
        <v/>
      </c>
      <c r="O569" s="42"/>
      <c r="P569" s="57"/>
      <c r="Q569" s="30"/>
    </row>
    <row r="570" spans="1:17" s="2" customFormat="1" x14ac:dyDescent="0.25">
      <c r="A570" s="23" t="e">
        <f t="shared" si="80"/>
        <v>#VALUE!</v>
      </c>
      <c r="B570" s="2" t="e">
        <f t="shared" si="81"/>
        <v>#VALUE!</v>
      </c>
      <c r="C570" s="28"/>
      <c r="D570" s="39" t="str">
        <f t="shared" si="82"/>
        <v/>
      </c>
      <c r="E570" s="14" t="str">
        <f t="shared" si="83"/>
        <v/>
      </c>
      <c r="F570" s="14" t="str">
        <f t="shared" si="78"/>
        <v/>
      </c>
      <c r="G570" s="14" t="str">
        <f>+IF(E570="","",IF(COUNT($F$8:F570)=IF($G$3="",$N$3,$G$3),F570-E570,IF(E570&lt;F570,F570-E570,ROUND(+E570*IF(($F$3)&gt;=0.01,$F$3,$M$3)/12,))))</f>
        <v/>
      </c>
      <c r="H570" s="14" t="str">
        <f t="shared" si="84"/>
        <v/>
      </c>
      <c r="J570" s="14" t="str">
        <f t="shared" si="79"/>
        <v/>
      </c>
      <c r="O570" s="42"/>
      <c r="P570" s="57"/>
      <c r="Q570" s="30"/>
    </row>
    <row r="571" spans="1:17" s="2" customFormat="1" x14ac:dyDescent="0.25">
      <c r="A571" s="23" t="e">
        <f t="shared" si="80"/>
        <v>#VALUE!</v>
      </c>
      <c r="B571" s="2" t="e">
        <f t="shared" si="81"/>
        <v>#VALUE!</v>
      </c>
      <c r="C571" s="28"/>
      <c r="D571" s="39" t="str">
        <f t="shared" si="82"/>
        <v/>
      </c>
      <c r="E571" s="14" t="str">
        <f t="shared" si="83"/>
        <v/>
      </c>
      <c r="F571" s="14" t="str">
        <f t="shared" si="78"/>
        <v/>
      </c>
      <c r="G571" s="14" t="str">
        <f>+IF(E571="","",IF(COUNT($F$8:F571)=IF($G$3="",$N$3,$G$3),F571-E571,IF(E571&lt;F571,F571-E571,ROUND(+E571*IF(($F$3)&gt;=0.01,$F$3,$M$3)/12,))))</f>
        <v/>
      </c>
      <c r="H571" s="14" t="str">
        <f t="shared" si="84"/>
        <v/>
      </c>
      <c r="J571" s="14" t="str">
        <f t="shared" si="79"/>
        <v/>
      </c>
      <c r="O571" s="42"/>
      <c r="P571" s="57"/>
      <c r="Q571" s="30"/>
    </row>
    <row r="572" spans="1:17" s="2" customFormat="1" x14ac:dyDescent="0.25">
      <c r="A572" s="23" t="e">
        <f t="shared" si="80"/>
        <v>#VALUE!</v>
      </c>
      <c r="B572" s="2" t="e">
        <f t="shared" si="81"/>
        <v>#VALUE!</v>
      </c>
      <c r="C572" s="28"/>
      <c r="D572" s="39" t="str">
        <f t="shared" si="82"/>
        <v/>
      </c>
      <c r="E572" s="14" t="str">
        <f t="shared" si="83"/>
        <v/>
      </c>
      <c r="F572" s="14" t="str">
        <f t="shared" si="78"/>
        <v/>
      </c>
      <c r="G572" s="14" t="str">
        <f>+IF(E572="","",IF(COUNT($F$8:F572)=IF($G$3="",$N$3,$G$3),F572-E572,IF(E572&lt;F572,F572-E572,ROUND(+E572*IF(($F$3)&gt;=0.01,$F$3,$M$3)/12,))))</f>
        <v/>
      </c>
      <c r="H572" s="14" t="str">
        <f t="shared" si="84"/>
        <v/>
      </c>
      <c r="J572" s="14" t="str">
        <f t="shared" si="79"/>
        <v/>
      </c>
      <c r="O572" s="42"/>
      <c r="P572" s="57"/>
      <c r="Q572" s="30"/>
    </row>
    <row r="573" spans="1:17" s="2" customFormat="1" x14ac:dyDescent="0.25">
      <c r="A573" s="23" t="e">
        <f t="shared" si="80"/>
        <v>#VALUE!</v>
      </c>
      <c r="B573" s="2" t="e">
        <f t="shared" si="81"/>
        <v>#VALUE!</v>
      </c>
      <c r="C573" s="28"/>
      <c r="D573" s="39" t="str">
        <f t="shared" si="82"/>
        <v/>
      </c>
      <c r="E573" s="14" t="str">
        <f t="shared" si="83"/>
        <v/>
      </c>
      <c r="F573" s="14" t="str">
        <f t="shared" si="78"/>
        <v/>
      </c>
      <c r="G573" s="14" t="str">
        <f>+IF(E573="","",IF(COUNT($F$8:F573)=IF($G$3="",$N$3,$G$3),F573-E573,IF(E573&lt;F573,F573-E573,ROUND(+E573*IF(($F$3)&gt;=0.01,$F$3,$M$3)/12,))))</f>
        <v/>
      </c>
      <c r="H573" s="14" t="str">
        <f t="shared" si="84"/>
        <v/>
      </c>
      <c r="J573" s="14" t="str">
        <f t="shared" si="79"/>
        <v/>
      </c>
      <c r="O573" s="42"/>
      <c r="P573" s="57"/>
      <c r="Q573" s="30"/>
    </row>
    <row r="574" spans="1:17" s="2" customFormat="1" x14ac:dyDescent="0.25">
      <c r="A574" s="23" t="e">
        <f t="shared" si="80"/>
        <v>#VALUE!</v>
      </c>
      <c r="B574" s="2" t="e">
        <f t="shared" si="81"/>
        <v>#VALUE!</v>
      </c>
      <c r="C574" s="28"/>
      <c r="D574" s="39" t="str">
        <f t="shared" si="82"/>
        <v/>
      </c>
      <c r="E574" s="14" t="str">
        <f t="shared" si="83"/>
        <v/>
      </c>
      <c r="F574" s="14" t="str">
        <f t="shared" si="78"/>
        <v/>
      </c>
      <c r="G574" s="14" t="str">
        <f>+IF(E574="","",IF(COUNT($F$8:F574)=IF($G$3="",$N$3,$G$3),F574-E574,IF(E574&lt;F574,F574-E574,ROUND(+E574*IF(($F$3)&gt;=0.01,$F$3,$M$3)/12,))))</f>
        <v/>
      </c>
      <c r="H574" s="14" t="str">
        <f t="shared" si="84"/>
        <v/>
      </c>
      <c r="J574" s="14" t="str">
        <f t="shared" si="79"/>
        <v/>
      </c>
      <c r="O574" s="42"/>
      <c r="P574" s="57"/>
      <c r="Q574" s="30"/>
    </row>
    <row r="575" spans="1:17" s="2" customFormat="1" x14ac:dyDescent="0.25">
      <c r="A575" s="23" t="e">
        <f t="shared" si="80"/>
        <v>#VALUE!</v>
      </c>
      <c r="B575" s="2" t="e">
        <f t="shared" si="81"/>
        <v>#VALUE!</v>
      </c>
      <c r="C575" s="28"/>
      <c r="D575" s="39" t="str">
        <f t="shared" si="82"/>
        <v/>
      </c>
      <c r="E575" s="14" t="str">
        <f t="shared" si="83"/>
        <v/>
      </c>
      <c r="F575" s="14" t="str">
        <f t="shared" si="78"/>
        <v/>
      </c>
      <c r="G575" s="14" t="str">
        <f>+IF(E575="","",IF(COUNT($F$8:F575)=IF($G$3="",$N$3,$G$3),F575-E575,IF(E575&lt;F575,F575-E575,ROUND(+E575*IF(($F$3)&gt;=0.01,$F$3,$M$3)/12,))))</f>
        <v/>
      </c>
      <c r="H575" s="14" t="str">
        <f t="shared" si="84"/>
        <v/>
      </c>
      <c r="J575" s="14" t="str">
        <f t="shared" si="79"/>
        <v/>
      </c>
      <c r="O575" s="42"/>
      <c r="P575" s="57"/>
      <c r="Q575" s="30"/>
    </row>
    <row r="576" spans="1:17" s="2" customFormat="1" x14ac:dyDescent="0.25">
      <c r="A576" s="23" t="e">
        <f t="shared" si="80"/>
        <v>#VALUE!</v>
      </c>
      <c r="B576" s="2" t="e">
        <f t="shared" si="81"/>
        <v>#VALUE!</v>
      </c>
      <c r="C576" s="28"/>
      <c r="D576" s="39" t="str">
        <f t="shared" si="82"/>
        <v/>
      </c>
      <c r="E576" s="14" t="str">
        <f t="shared" si="83"/>
        <v/>
      </c>
      <c r="F576" s="14" t="str">
        <f t="shared" si="78"/>
        <v/>
      </c>
      <c r="G576" s="14" t="str">
        <f>+IF(E576="","",IF(COUNT($F$8:F576)=IF($G$3="",$N$3,$G$3),F576-E576,IF(E576&lt;F576,F576-E576,ROUND(+E576*IF(($F$3)&gt;=0.01,$F$3,$M$3)/12,))))</f>
        <v/>
      </c>
      <c r="H576" s="14" t="str">
        <f t="shared" si="84"/>
        <v/>
      </c>
      <c r="J576" s="14" t="str">
        <f t="shared" si="79"/>
        <v/>
      </c>
      <c r="O576" s="42"/>
      <c r="P576" s="57"/>
      <c r="Q576" s="30"/>
    </row>
    <row r="577" spans="1:17" s="2" customFormat="1" x14ac:dyDescent="0.25">
      <c r="A577" s="23" t="e">
        <f t="shared" si="80"/>
        <v>#VALUE!</v>
      </c>
      <c r="B577" s="2" t="e">
        <f t="shared" si="81"/>
        <v>#VALUE!</v>
      </c>
      <c r="C577" s="28"/>
      <c r="D577" s="39" t="str">
        <f t="shared" si="82"/>
        <v/>
      </c>
      <c r="E577" s="14" t="str">
        <f t="shared" si="83"/>
        <v/>
      </c>
      <c r="F577" s="14" t="str">
        <f t="shared" si="78"/>
        <v/>
      </c>
      <c r="G577" s="14" t="str">
        <f>+IF(E577="","",IF(COUNT($F$8:F577)=IF($G$3="",$N$3,$G$3),F577-E577,IF(E577&lt;F577,F577-E577,ROUND(+E577*IF(($F$3)&gt;=0.01,$F$3,$M$3)/12,))))</f>
        <v/>
      </c>
      <c r="H577" s="14" t="str">
        <f t="shared" si="84"/>
        <v/>
      </c>
      <c r="J577" s="14" t="str">
        <f t="shared" si="79"/>
        <v/>
      </c>
      <c r="O577" s="42"/>
      <c r="P577" s="57"/>
      <c r="Q577" s="30"/>
    </row>
    <row r="578" spans="1:17" s="2" customFormat="1" x14ac:dyDescent="0.25">
      <c r="A578" s="23" t="e">
        <f t="shared" si="80"/>
        <v>#VALUE!</v>
      </c>
      <c r="B578" s="2" t="e">
        <f t="shared" si="81"/>
        <v>#VALUE!</v>
      </c>
      <c r="C578" s="28"/>
      <c r="D578" s="39" t="str">
        <f t="shared" si="82"/>
        <v/>
      </c>
      <c r="E578" s="14" t="str">
        <f t="shared" si="83"/>
        <v/>
      </c>
      <c r="F578" s="14" t="str">
        <f t="shared" si="78"/>
        <v/>
      </c>
      <c r="G578" s="14" t="str">
        <f>+IF(E578="","",IF(COUNT($F$8:F578)=IF($G$3="",$N$3,$G$3),F578-E578,IF(E578&lt;F578,F578-E578,ROUND(+E578*IF(($F$3)&gt;=0.01,$F$3,$M$3)/12,))))</f>
        <v/>
      </c>
      <c r="H578" s="14" t="str">
        <f t="shared" si="84"/>
        <v/>
      </c>
      <c r="J578" s="14" t="str">
        <f t="shared" si="79"/>
        <v/>
      </c>
      <c r="O578" s="42"/>
      <c r="P578" s="57"/>
      <c r="Q578" s="30"/>
    </row>
    <row r="579" spans="1:17" s="2" customFormat="1" x14ac:dyDescent="0.25">
      <c r="A579" s="23" t="e">
        <f t="shared" si="80"/>
        <v>#VALUE!</v>
      </c>
      <c r="B579" s="2" t="e">
        <f t="shared" si="81"/>
        <v>#VALUE!</v>
      </c>
      <c r="C579" s="28"/>
      <c r="D579" s="39" t="str">
        <f t="shared" si="82"/>
        <v/>
      </c>
      <c r="E579" s="14" t="str">
        <f t="shared" si="83"/>
        <v/>
      </c>
      <c r="F579" s="14" t="str">
        <f t="shared" si="78"/>
        <v/>
      </c>
      <c r="G579" s="14" t="str">
        <f>+IF(E579="","",IF(COUNT($F$8:F579)=IF($G$3="",$N$3,$G$3),F579-E579,IF(E579&lt;F579,F579-E579,ROUND(+E579*IF(($F$3)&gt;=0.01,$F$3,$M$3)/12,))))</f>
        <v/>
      </c>
      <c r="H579" s="14" t="str">
        <f t="shared" si="84"/>
        <v/>
      </c>
      <c r="J579" s="14" t="str">
        <f t="shared" si="79"/>
        <v/>
      </c>
      <c r="O579" s="42"/>
      <c r="P579" s="57"/>
      <c r="Q579" s="30"/>
    </row>
    <row r="580" spans="1:17" s="2" customFormat="1" x14ac:dyDescent="0.25">
      <c r="A580" s="23" t="e">
        <f t="shared" si="80"/>
        <v>#VALUE!</v>
      </c>
      <c r="B580" s="2" t="e">
        <f t="shared" si="81"/>
        <v>#VALUE!</v>
      </c>
      <c r="C580" s="28"/>
      <c r="D580" s="39" t="str">
        <f t="shared" si="82"/>
        <v/>
      </c>
      <c r="E580" s="14" t="str">
        <f t="shared" si="83"/>
        <v/>
      </c>
      <c r="F580" s="14" t="str">
        <f t="shared" si="78"/>
        <v/>
      </c>
      <c r="G580" s="14" t="str">
        <f>+IF(E580="","",IF(COUNT($F$8:F580)=IF($G$3="",$N$3,$G$3),F580-E580,IF(E580&lt;F580,F580-E580,ROUND(+E580*IF(($F$3)&gt;=0.01,$F$3,$M$3)/12,))))</f>
        <v/>
      </c>
      <c r="H580" s="14" t="str">
        <f t="shared" si="84"/>
        <v/>
      </c>
      <c r="J580" s="14" t="str">
        <f t="shared" si="79"/>
        <v/>
      </c>
      <c r="O580" s="42"/>
      <c r="P580" s="57"/>
      <c r="Q580" s="30"/>
    </row>
    <row r="581" spans="1:17" s="2" customFormat="1" x14ac:dyDescent="0.25">
      <c r="A581" s="23" t="e">
        <f t="shared" si="80"/>
        <v>#VALUE!</v>
      </c>
      <c r="B581" s="2" t="e">
        <f t="shared" si="81"/>
        <v>#VALUE!</v>
      </c>
      <c r="C581" s="28"/>
      <c r="D581" s="39" t="str">
        <f t="shared" si="82"/>
        <v/>
      </c>
      <c r="E581" s="14" t="str">
        <f t="shared" si="83"/>
        <v/>
      </c>
      <c r="F581" s="14" t="str">
        <f t="shared" si="78"/>
        <v/>
      </c>
      <c r="G581" s="14" t="str">
        <f>+IF(E581="","",IF(COUNT($F$8:F581)=IF($G$3="",$N$3,$G$3),F581-E581,IF(E581&lt;F581,F581-E581,ROUND(+E581*IF(($F$3)&gt;=0.01,$F$3,$M$3)/12,))))</f>
        <v/>
      </c>
      <c r="H581" s="14" t="str">
        <f t="shared" si="84"/>
        <v/>
      </c>
      <c r="J581" s="14" t="str">
        <f t="shared" si="79"/>
        <v/>
      </c>
      <c r="O581" s="42"/>
      <c r="P581" s="57"/>
      <c r="Q581" s="30"/>
    </row>
    <row r="582" spans="1:17" s="2" customFormat="1" x14ac:dyDescent="0.25">
      <c r="A582" s="23" t="e">
        <f t="shared" si="80"/>
        <v>#VALUE!</v>
      </c>
      <c r="B582" s="2" t="e">
        <f t="shared" si="81"/>
        <v>#VALUE!</v>
      </c>
      <c r="C582" s="28"/>
      <c r="D582" s="39" t="str">
        <f t="shared" si="82"/>
        <v/>
      </c>
      <c r="E582" s="14" t="str">
        <f t="shared" si="83"/>
        <v/>
      </c>
      <c r="F582" s="14" t="str">
        <f t="shared" si="78"/>
        <v/>
      </c>
      <c r="G582" s="14" t="str">
        <f>+IF(E582="","",IF(COUNT($F$8:F582)=IF($G$3="",$N$3,$G$3),F582-E582,IF(E582&lt;F582,F582-E582,ROUND(+E582*IF(($F$3)&gt;=0.01,$F$3,$M$3)/12,))))</f>
        <v/>
      </c>
      <c r="H582" s="14" t="str">
        <f t="shared" si="84"/>
        <v/>
      </c>
      <c r="J582" s="14" t="str">
        <f t="shared" si="79"/>
        <v/>
      </c>
      <c r="O582" s="42"/>
      <c r="P582" s="57"/>
      <c r="Q582" s="30"/>
    </row>
    <row r="583" spans="1:17" s="2" customFormat="1" x14ac:dyDescent="0.25">
      <c r="A583" s="23" t="e">
        <f t="shared" si="80"/>
        <v>#VALUE!</v>
      </c>
      <c r="B583" s="2" t="e">
        <f t="shared" si="81"/>
        <v>#VALUE!</v>
      </c>
      <c r="C583" s="28"/>
      <c r="D583" s="39" t="str">
        <f t="shared" si="82"/>
        <v/>
      </c>
      <c r="E583" s="14" t="str">
        <f t="shared" si="83"/>
        <v/>
      </c>
      <c r="F583" s="14" t="str">
        <f t="shared" si="78"/>
        <v/>
      </c>
      <c r="G583" s="14" t="str">
        <f>+IF(E583="","",IF(COUNT($F$8:F583)=IF($G$3="",$N$3,$G$3),F583-E583,IF(E583&lt;F583,F583-E583,ROUND(+E583*IF(($F$3)&gt;=0.01,$F$3,$M$3)/12,))))</f>
        <v/>
      </c>
      <c r="H583" s="14" t="str">
        <f t="shared" si="84"/>
        <v/>
      </c>
      <c r="J583" s="14" t="str">
        <f t="shared" si="79"/>
        <v/>
      </c>
      <c r="O583" s="42"/>
      <c r="P583" s="57"/>
      <c r="Q583" s="30"/>
    </row>
    <row r="584" spans="1:17" s="2" customFormat="1" x14ac:dyDescent="0.25">
      <c r="A584" s="23" t="e">
        <f t="shared" si="80"/>
        <v>#VALUE!</v>
      </c>
      <c r="B584" s="2" t="e">
        <f t="shared" si="81"/>
        <v>#VALUE!</v>
      </c>
      <c r="C584" s="28"/>
      <c r="D584" s="39" t="str">
        <f t="shared" si="82"/>
        <v/>
      </c>
      <c r="E584" s="14" t="str">
        <f t="shared" si="83"/>
        <v/>
      </c>
      <c r="F584" s="14" t="str">
        <f t="shared" ref="F584:F607" si="85">+IF(E584="","",IF(E584&gt;0,IF($H$3&gt;0,$H$3,$O$3),0))</f>
        <v/>
      </c>
      <c r="G584" s="14" t="str">
        <f>+IF(E584="","",IF(COUNT($F$8:F584)=IF($G$3="",$N$3,$G$3),F584-E584,IF(E584&lt;F584,F584-E584,ROUND(+E584*IF(($F$3)&gt;=0.01,$F$3,$M$3)/12,))))</f>
        <v/>
      </c>
      <c r="H584" s="14" t="str">
        <f t="shared" si="84"/>
        <v/>
      </c>
      <c r="J584" s="14" t="str">
        <f t="shared" si="79"/>
        <v/>
      </c>
      <c r="O584" s="42"/>
      <c r="P584" s="57"/>
      <c r="Q584" s="30"/>
    </row>
    <row r="585" spans="1:17" s="2" customFormat="1" x14ac:dyDescent="0.25">
      <c r="A585" s="23" t="e">
        <f t="shared" si="80"/>
        <v>#VALUE!</v>
      </c>
      <c r="B585" s="2" t="e">
        <f t="shared" si="81"/>
        <v>#VALUE!</v>
      </c>
      <c r="C585" s="28"/>
      <c r="D585" s="39" t="str">
        <f t="shared" si="82"/>
        <v/>
      </c>
      <c r="E585" s="14" t="str">
        <f t="shared" si="83"/>
        <v/>
      </c>
      <c r="F585" s="14" t="str">
        <f t="shared" si="85"/>
        <v/>
      </c>
      <c r="G585" s="14" t="str">
        <f>+IF(E585="","",IF(COUNT($F$8:F585)=IF($G$3="",$N$3,$G$3),F585-E585,IF(E585&lt;F585,F585-E585,ROUND(+E585*IF(($F$3)&gt;=0.01,$F$3,$M$3)/12,))))</f>
        <v/>
      </c>
      <c r="H585" s="14" t="str">
        <f t="shared" si="84"/>
        <v/>
      </c>
      <c r="J585" s="14" t="str">
        <f t="shared" si="79"/>
        <v/>
      </c>
      <c r="O585" s="42"/>
      <c r="P585" s="57"/>
      <c r="Q585" s="30"/>
    </row>
    <row r="586" spans="1:17" s="2" customFormat="1" x14ac:dyDescent="0.25">
      <c r="A586" s="23" t="e">
        <f t="shared" si="80"/>
        <v>#VALUE!</v>
      </c>
      <c r="B586" s="2" t="e">
        <f t="shared" si="81"/>
        <v>#VALUE!</v>
      </c>
      <c r="C586" s="28"/>
      <c r="D586" s="39" t="str">
        <f t="shared" si="82"/>
        <v/>
      </c>
      <c r="E586" s="14" t="str">
        <f t="shared" si="83"/>
        <v/>
      </c>
      <c r="F586" s="14" t="str">
        <f t="shared" si="85"/>
        <v/>
      </c>
      <c r="G586" s="14" t="str">
        <f>+IF(E586="","",IF(COUNT($F$8:F586)=IF($G$3="",$N$3,$G$3),F586-E586,IF(E586&lt;F586,F586-E586,ROUND(+E586*IF(($F$3)&gt;=0.01,$F$3,$M$3)/12,))))</f>
        <v/>
      </c>
      <c r="H586" s="14" t="str">
        <f t="shared" si="84"/>
        <v/>
      </c>
      <c r="J586" s="14" t="str">
        <f t="shared" si="79"/>
        <v/>
      </c>
      <c r="O586" s="42"/>
      <c r="P586" s="57"/>
      <c r="Q586" s="30"/>
    </row>
    <row r="587" spans="1:17" s="2" customFormat="1" x14ac:dyDescent="0.25">
      <c r="A587" s="23" t="e">
        <f t="shared" si="80"/>
        <v>#VALUE!</v>
      </c>
      <c r="B587" s="2" t="e">
        <f t="shared" si="81"/>
        <v>#VALUE!</v>
      </c>
      <c r="C587" s="28"/>
      <c r="D587" s="39" t="str">
        <f t="shared" si="82"/>
        <v/>
      </c>
      <c r="E587" s="14" t="str">
        <f t="shared" si="83"/>
        <v/>
      </c>
      <c r="F587" s="14" t="str">
        <f t="shared" si="85"/>
        <v/>
      </c>
      <c r="G587" s="14" t="str">
        <f>+IF(E587="","",IF(COUNT($F$8:F587)=IF($G$3="",$N$3,$G$3),F587-E587,IF(E587&lt;F587,F587-E587,ROUND(+E587*IF(($F$3)&gt;=0.01,$F$3,$M$3)/12,))))</f>
        <v/>
      </c>
      <c r="H587" s="14" t="str">
        <f t="shared" si="84"/>
        <v/>
      </c>
      <c r="J587" s="14" t="str">
        <f t="shared" si="79"/>
        <v/>
      </c>
      <c r="O587" s="42"/>
      <c r="P587" s="57"/>
      <c r="Q587" s="30"/>
    </row>
    <row r="588" spans="1:17" s="2" customFormat="1" x14ac:dyDescent="0.25">
      <c r="A588" s="23" t="e">
        <f t="shared" si="80"/>
        <v>#VALUE!</v>
      </c>
      <c r="B588" s="2" t="e">
        <f t="shared" si="81"/>
        <v>#VALUE!</v>
      </c>
      <c r="C588" s="28"/>
      <c r="D588" s="39" t="str">
        <f t="shared" si="82"/>
        <v/>
      </c>
      <c r="E588" s="14" t="str">
        <f t="shared" si="83"/>
        <v/>
      </c>
      <c r="F588" s="14" t="str">
        <f t="shared" si="85"/>
        <v/>
      </c>
      <c r="G588" s="14" t="str">
        <f>+IF(E588="","",IF(COUNT($F$8:F588)=IF($G$3="",$N$3,$G$3),F588-E588,IF(E588&lt;F588,F588-E588,ROUND(+E588*IF(($F$3)&gt;=0.01,$F$3,$M$3)/12,))))</f>
        <v/>
      </c>
      <c r="H588" s="14" t="str">
        <f t="shared" si="84"/>
        <v/>
      </c>
      <c r="J588" s="14" t="str">
        <f t="shared" si="79"/>
        <v/>
      </c>
      <c r="O588" s="42"/>
      <c r="P588" s="57"/>
      <c r="Q588" s="30"/>
    </row>
    <row r="589" spans="1:17" s="2" customFormat="1" x14ac:dyDescent="0.25">
      <c r="A589" s="23" t="e">
        <f t="shared" si="80"/>
        <v>#VALUE!</v>
      </c>
      <c r="B589" s="2" t="e">
        <f t="shared" si="81"/>
        <v>#VALUE!</v>
      </c>
      <c r="C589" s="28"/>
      <c r="D589" s="39" t="str">
        <f t="shared" si="82"/>
        <v/>
      </c>
      <c r="E589" s="14" t="str">
        <f t="shared" si="83"/>
        <v/>
      </c>
      <c r="F589" s="14" t="str">
        <f t="shared" si="85"/>
        <v/>
      </c>
      <c r="G589" s="14" t="str">
        <f>+IF(E589="","",IF(COUNT($F$8:F589)=IF($G$3="",$N$3,$G$3),F589-E589,IF(E589&lt;F589,F589-E589,ROUND(+E589*IF(($F$3)&gt;=0.01,$F$3,$M$3)/12,))))</f>
        <v/>
      </c>
      <c r="H589" s="14" t="str">
        <f t="shared" si="84"/>
        <v/>
      </c>
      <c r="J589" s="14" t="str">
        <f t="shared" si="79"/>
        <v/>
      </c>
      <c r="O589" s="42"/>
      <c r="P589" s="57"/>
      <c r="Q589" s="30"/>
    </row>
    <row r="590" spans="1:17" s="2" customFormat="1" x14ac:dyDescent="0.25">
      <c r="A590" s="23" t="e">
        <f t="shared" si="80"/>
        <v>#VALUE!</v>
      </c>
      <c r="B590" s="2" t="e">
        <f t="shared" si="81"/>
        <v>#VALUE!</v>
      </c>
      <c r="C590" s="28"/>
      <c r="D590" s="39" t="str">
        <f t="shared" si="82"/>
        <v/>
      </c>
      <c r="E590" s="14" t="str">
        <f t="shared" si="83"/>
        <v/>
      </c>
      <c r="F590" s="14" t="str">
        <f t="shared" si="85"/>
        <v/>
      </c>
      <c r="G590" s="14" t="str">
        <f>+IF(E590="","",IF(COUNT($F$8:F590)=IF($G$3="",$N$3,$G$3),F590-E590,IF(E590&lt;F590,F590-E590,ROUND(+E590*IF(($F$3)&gt;=0.01,$F$3,$M$3)/12,))))</f>
        <v/>
      </c>
      <c r="H590" s="14" t="str">
        <f t="shared" si="84"/>
        <v/>
      </c>
      <c r="J590" s="14" t="str">
        <f t="shared" si="79"/>
        <v/>
      </c>
      <c r="O590" s="42"/>
      <c r="P590" s="57"/>
      <c r="Q590" s="30"/>
    </row>
    <row r="591" spans="1:17" s="2" customFormat="1" x14ac:dyDescent="0.25">
      <c r="A591" s="23" t="e">
        <f t="shared" si="80"/>
        <v>#VALUE!</v>
      </c>
      <c r="B591" s="2" t="e">
        <f t="shared" si="81"/>
        <v>#VALUE!</v>
      </c>
      <c r="C591" s="28"/>
      <c r="D591" s="39" t="str">
        <f t="shared" si="82"/>
        <v/>
      </c>
      <c r="E591" s="14" t="str">
        <f t="shared" si="83"/>
        <v/>
      </c>
      <c r="F591" s="14" t="str">
        <f t="shared" si="85"/>
        <v/>
      </c>
      <c r="G591" s="14" t="str">
        <f>+IF(E591="","",IF(COUNT($F$8:F591)=IF($G$3="",$N$3,$G$3),F591-E591,IF(E591&lt;F591,F591-E591,ROUND(+E591*IF(($F$3)&gt;=0.01,$F$3,$M$3)/12,))))</f>
        <v/>
      </c>
      <c r="H591" s="14" t="str">
        <f t="shared" si="84"/>
        <v/>
      </c>
      <c r="J591" s="14" t="str">
        <f t="shared" si="79"/>
        <v/>
      </c>
      <c r="O591" s="42"/>
      <c r="P591" s="57"/>
      <c r="Q591" s="30"/>
    </row>
    <row r="592" spans="1:17" s="2" customFormat="1" x14ac:dyDescent="0.25">
      <c r="A592" s="23" t="e">
        <f t="shared" si="80"/>
        <v>#VALUE!</v>
      </c>
      <c r="B592" s="2" t="e">
        <f t="shared" si="81"/>
        <v>#VALUE!</v>
      </c>
      <c r="C592" s="28"/>
      <c r="D592" s="39" t="str">
        <f t="shared" si="82"/>
        <v/>
      </c>
      <c r="E592" s="14" t="str">
        <f t="shared" si="83"/>
        <v/>
      </c>
      <c r="F592" s="14" t="str">
        <f t="shared" si="85"/>
        <v/>
      </c>
      <c r="G592" s="14" t="str">
        <f>+IF(E592="","",IF(COUNT($F$8:F592)=IF($G$3="",$N$3,$G$3),F592-E592,IF(E592&lt;F592,F592-E592,ROUND(+E592*IF(($F$3)&gt;=0.01,$F$3,$M$3)/12,))))</f>
        <v/>
      </c>
      <c r="H592" s="14" t="str">
        <f t="shared" si="84"/>
        <v/>
      </c>
      <c r="J592" s="14" t="str">
        <f t="shared" si="79"/>
        <v/>
      </c>
      <c r="O592" s="42"/>
      <c r="P592" s="57"/>
      <c r="Q592" s="30"/>
    </row>
    <row r="593" spans="1:17" s="2" customFormat="1" x14ac:dyDescent="0.25">
      <c r="A593" s="23" t="e">
        <f t="shared" si="80"/>
        <v>#VALUE!</v>
      </c>
      <c r="B593" s="2" t="e">
        <f t="shared" si="81"/>
        <v>#VALUE!</v>
      </c>
      <c r="C593" s="28"/>
      <c r="D593" s="39" t="str">
        <f t="shared" si="82"/>
        <v/>
      </c>
      <c r="E593" s="14" t="str">
        <f t="shared" si="83"/>
        <v/>
      </c>
      <c r="F593" s="14" t="str">
        <f t="shared" si="85"/>
        <v/>
      </c>
      <c r="G593" s="14" t="str">
        <f>+IF(E593="","",IF(COUNT($F$8:F593)=IF($G$3="",$N$3,$G$3),F593-E593,IF(E593&lt;F593,F593-E593,ROUND(+E593*IF(($F$3)&gt;=0.01,$F$3,$M$3)/12,))))</f>
        <v/>
      </c>
      <c r="H593" s="14" t="str">
        <f t="shared" si="84"/>
        <v/>
      </c>
      <c r="J593" s="14" t="str">
        <f t="shared" si="79"/>
        <v/>
      </c>
      <c r="O593" s="42"/>
      <c r="P593" s="57"/>
      <c r="Q593" s="30"/>
    </row>
    <row r="594" spans="1:17" s="2" customFormat="1" x14ac:dyDescent="0.25">
      <c r="A594" s="23" t="e">
        <f t="shared" si="80"/>
        <v>#VALUE!</v>
      </c>
      <c r="B594" s="2" t="e">
        <f t="shared" si="81"/>
        <v>#VALUE!</v>
      </c>
      <c r="C594" s="28"/>
      <c r="D594" s="39" t="str">
        <f t="shared" si="82"/>
        <v/>
      </c>
      <c r="E594" s="14" t="str">
        <f t="shared" si="83"/>
        <v/>
      </c>
      <c r="F594" s="14" t="str">
        <f t="shared" si="85"/>
        <v/>
      </c>
      <c r="G594" s="14" t="str">
        <f>+IF(E594="","",IF(COUNT($F$8:F594)=IF($G$3="",$N$3,$G$3),F594-E594,IF(E594&lt;F594,F594-E594,ROUND(+E594*IF(($F$3)&gt;=0.01,$F$3,$M$3)/12,))))</f>
        <v/>
      </c>
      <c r="H594" s="14" t="str">
        <f t="shared" si="84"/>
        <v/>
      </c>
      <c r="J594" s="14" t="str">
        <f t="shared" si="79"/>
        <v/>
      </c>
      <c r="O594" s="42"/>
      <c r="P594" s="57"/>
      <c r="Q594" s="30"/>
    </row>
    <row r="595" spans="1:17" s="2" customFormat="1" x14ac:dyDescent="0.25">
      <c r="A595" s="23" t="e">
        <f t="shared" si="80"/>
        <v>#VALUE!</v>
      </c>
      <c r="B595" s="2" t="e">
        <f t="shared" si="81"/>
        <v>#VALUE!</v>
      </c>
      <c r="C595" s="28"/>
      <c r="D595" s="39" t="str">
        <f t="shared" si="82"/>
        <v/>
      </c>
      <c r="E595" s="14" t="str">
        <f t="shared" si="83"/>
        <v/>
      </c>
      <c r="F595" s="14" t="str">
        <f t="shared" si="85"/>
        <v/>
      </c>
      <c r="G595" s="14" t="str">
        <f>+IF(E595="","",IF(COUNT($F$8:F595)=IF($G$3="",$N$3,$G$3),F595-E595,IF(E595&lt;F595,F595-E595,ROUND(+E595*IF(($F$3)&gt;=0.01,$F$3,$M$3)/12,))))</f>
        <v/>
      </c>
      <c r="H595" s="14" t="str">
        <f t="shared" si="84"/>
        <v/>
      </c>
      <c r="J595" s="14" t="str">
        <f t="shared" ref="J595:J607" si="86">IF($J$4="yes",IF(OR(H595=0,H595=""),"",IF(MONTH(D595)=3,ROUND(H595*(31-DAY(D595))*IF($F$3&gt;0.01,$F$3,$M$3)/365,),"")),"")</f>
        <v/>
      </c>
      <c r="O595" s="42"/>
      <c r="P595" s="57"/>
      <c r="Q595" s="30"/>
    </row>
    <row r="596" spans="1:17" s="2" customFormat="1" x14ac:dyDescent="0.25">
      <c r="A596" s="23" t="e">
        <f t="shared" si="80"/>
        <v>#VALUE!</v>
      </c>
      <c r="B596" s="2" t="e">
        <f t="shared" si="81"/>
        <v>#VALUE!</v>
      </c>
      <c r="C596" s="28"/>
      <c r="D596" s="39" t="str">
        <f t="shared" si="82"/>
        <v/>
      </c>
      <c r="E596" s="14" t="str">
        <f t="shared" si="83"/>
        <v/>
      </c>
      <c r="F596" s="14" t="str">
        <f t="shared" si="85"/>
        <v/>
      </c>
      <c r="G596" s="14" t="str">
        <f>+IF(E596="","",IF(COUNT($F$8:F596)=IF($G$3="",$N$3,$G$3),F596-E596,IF(E596&lt;F596,F596-E596,ROUND(+E596*IF(($F$3)&gt;=0.01,$F$3,$M$3)/12,))))</f>
        <v/>
      </c>
      <c r="H596" s="14" t="str">
        <f t="shared" si="84"/>
        <v/>
      </c>
      <c r="J596" s="14" t="str">
        <f t="shared" si="86"/>
        <v/>
      </c>
      <c r="O596" s="42"/>
      <c r="P596" s="57"/>
      <c r="Q596" s="30"/>
    </row>
    <row r="597" spans="1:17" s="2" customFormat="1" x14ac:dyDescent="0.25">
      <c r="A597" s="23" t="e">
        <f t="shared" si="80"/>
        <v>#VALUE!</v>
      </c>
      <c r="B597" s="2" t="e">
        <f t="shared" si="81"/>
        <v>#VALUE!</v>
      </c>
      <c r="C597" s="28"/>
      <c r="D597" s="39" t="str">
        <f t="shared" si="82"/>
        <v/>
      </c>
      <c r="E597" s="14" t="str">
        <f t="shared" si="83"/>
        <v/>
      </c>
      <c r="F597" s="14" t="str">
        <f t="shared" si="85"/>
        <v/>
      </c>
      <c r="G597" s="14" t="str">
        <f>+IF(E597="","",IF(COUNT($F$8:F597)=IF($G$3="",$N$3,$G$3),F597-E597,IF(E597&lt;F597,F597-E597,ROUND(+E597*IF(($F$3)&gt;=0.01,$F$3,$M$3)/12,))))</f>
        <v/>
      </c>
      <c r="H597" s="14" t="str">
        <f t="shared" si="84"/>
        <v/>
      </c>
      <c r="J597" s="14" t="str">
        <f t="shared" si="86"/>
        <v/>
      </c>
      <c r="O597" s="42"/>
      <c r="P597" s="57"/>
      <c r="Q597" s="30"/>
    </row>
    <row r="598" spans="1:17" s="2" customFormat="1" x14ac:dyDescent="0.25">
      <c r="A598" s="23" t="e">
        <f t="shared" si="80"/>
        <v>#VALUE!</v>
      </c>
      <c r="B598" s="2" t="e">
        <f t="shared" si="81"/>
        <v>#VALUE!</v>
      </c>
      <c r="C598" s="28"/>
      <c r="D598" s="39" t="str">
        <f t="shared" si="82"/>
        <v/>
      </c>
      <c r="E598" s="14" t="str">
        <f t="shared" si="83"/>
        <v/>
      </c>
      <c r="F598" s="14" t="str">
        <f t="shared" si="85"/>
        <v/>
      </c>
      <c r="G598" s="14" t="str">
        <f>+IF(E598="","",IF(COUNT($F$8:F598)=IF($G$3="",$N$3,$G$3),F598-E598,IF(E598&lt;F598,F598-E598,ROUND(+E598*IF(($F$3)&gt;=0.01,$F$3,$M$3)/12,))))</f>
        <v/>
      </c>
      <c r="H598" s="14" t="str">
        <f t="shared" si="84"/>
        <v/>
      </c>
      <c r="J598" s="14" t="str">
        <f t="shared" si="86"/>
        <v/>
      </c>
      <c r="O598" s="42"/>
      <c r="P598" s="57"/>
      <c r="Q598" s="30"/>
    </row>
    <row r="599" spans="1:17" s="2" customFormat="1" x14ac:dyDescent="0.25">
      <c r="A599" s="23" t="e">
        <f t="shared" si="80"/>
        <v>#VALUE!</v>
      </c>
      <c r="B599" s="2" t="e">
        <f t="shared" si="81"/>
        <v>#VALUE!</v>
      </c>
      <c r="C599" s="28"/>
      <c r="D599" s="39" t="str">
        <f t="shared" si="82"/>
        <v/>
      </c>
      <c r="E599" s="14" t="str">
        <f t="shared" si="83"/>
        <v/>
      </c>
      <c r="F599" s="14" t="str">
        <f t="shared" si="85"/>
        <v/>
      </c>
      <c r="G599" s="14" t="str">
        <f>+IF(E599="","",IF(COUNT($F$8:F599)=IF($G$3="",$N$3,$G$3),F599-E599,IF(E599&lt;F599,F599-E599,ROUND(+E599*IF(($F$3)&gt;=0.01,$F$3,$M$3)/12,))))</f>
        <v/>
      </c>
      <c r="H599" s="14" t="str">
        <f t="shared" si="84"/>
        <v/>
      </c>
      <c r="J599" s="14" t="str">
        <f t="shared" si="86"/>
        <v/>
      </c>
      <c r="O599" s="42"/>
      <c r="P599" s="57"/>
      <c r="Q599" s="30"/>
    </row>
    <row r="600" spans="1:17" s="2" customFormat="1" x14ac:dyDescent="0.25">
      <c r="A600" s="23" t="e">
        <f t="shared" si="80"/>
        <v>#VALUE!</v>
      </c>
      <c r="B600" s="2" t="e">
        <f t="shared" si="81"/>
        <v>#VALUE!</v>
      </c>
      <c r="C600" s="28"/>
      <c r="D600" s="39" t="str">
        <f t="shared" si="82"/>
        <v/>
      </c>
      <c r="E600" s="14" t="str">
        <f t="shared" si="83"/>
        <v/>
      </c>
      <c r="F600" s="14" t="str">
        <f t="shared" si="85"/>
        <v/>
      </c>
      <c r="G600" s="14" t="str">
        <f>+IF(E600="","",IF(COUNT($F$8:F600)=IF($G$3="",$N$3,$G$3),F600-E600,IF(E600&lt;F600,F600-E600,ROUND(+E600*IF(($F$3)&gt;=0.01,$F$3,$M$3)/12,))))</f>
        <v/>
      </c>
      <c r="H600" s="14" t="str">
        <f t="shared" si="84"/>
        <v/>
      </c>
      <c r="J600" s="14" t="str">
        <f t="shared" si="86"/>
        <v/>
      </c>
      <c r="O600" s="42"/>
      <c r="P600" s="57"/>
      <c r="Q600" s="30"/>
    </row>
    <row r="601" spans="1:17" s="2" customFormat="1" x14ac:dyDescent="0.25">
      <c r="A601" s="23" t="e">
        <f t="shared" si="80"/>
        <v>#VALUE!</v>
      </c>
      <c r="B601" s="2" t="e">
        <f t="shared" si="81"/>
        <v>#VALUE!</v>
      </c>
      <c r="C601" s="28"/>
      <c r="D601" s="39" t="str">
        <f t="shared" si="82"/>
        <v/>
      </c>
      <c r="E601" s="14" t="str">
        <f t="shared" si="83"/>
        <v/>
      </c>
      <c r="F601" s="14" t="str">
        <f t="shared" si="85"/>
        <v/>
      </c>
      <c r="G601" s="14" t="str">
        <f>+IF(E601="","",IF(COUNT($F$8:F601)=IF($G$3="",$N$3,$G$3),F601-E601,IF(E601&lt;F601,F601-E601,ROUND(+E601*IF(($F$3)&gt;=0.01,$F$3,$M$3)/12,))))</f>
        <v/>
      </c>
      <c r="H601" s="14" t="str">
        <f t="shared" si="84"/>
        <v/>
      </c>
      <c r="J601" s="14" t="str">
        <f t="shared" si="86"/>
        <v/>
      </c>
      <c r="O601" s="42"/>
      <c r="P601" s="57"/>
      <c r="Q601" s="30"/>
    </row>
    <row r="602" spans="1:17" s="2" customFormat="1" x14ac:dyDescent="0.25">
      <c r="A602" s="23" t="e">
        <f t="shared" si="80"/>
        <v>#VALUE!</v>
      </c>
      <c r="B602" s="2" t="e">
        <f t="shared" si="81"/>
        <v>#VALUE!</v>
      </c>
      <c r="C602" s="28"/>
      <c r="D602" s="39" t="str">
        <f t="shared" si="82"/>
        <v/>
      </c>
      <c r="E602" s="14" t="str">
        <f t="shared" si="83"/>
        <v/>
      </c>
      <c r="F602" s="14" t="str">
        <f t="shared" si="85"/>
        <v/>
      </c>
      <c r="G602" s="14" t="str">
        <f>+IF(E602="","",IF(COUNT($F$8:F602)=IF($G$3="",$N$3,$G$3),F602-E602,IF(E602&lt;F602,F602-E602,ROUND(+E602*IF(($F$3)&gt;=0.01,$F$3,$M$3)/12,))))</f>
        <v/>
      </c>
      <c r="H602" s="14" t="str">
        <f t="shared" si="84"/>
        <v/>
      </c>
      <c r="J602" s="14" t="str">
        <f t="shared" si="86"/>
        <v/>
      </c>
      <c r="O602" s="42"/>
      <c r="P602" s="57"/>
      <c r="Q602" s="30"/>
    </row>
    <row r="603" spans="1:17" s="2" customFormat="1" x14ac:dyDescent="0.25">
      <c r="A603" s="23" t="e">
        <f t="shared" si="80"/>
        <v>#VALUE!</v>
      </c>
      <c r="B603" s="2" t="e">
        <f t="shared" si="81"/>
        <v>#VALUE!</v>
      </c>
      <c r="C603" s="28"/>
      <c r="D603" s="39" t="str">
        <f t="shared" si="82"/>
        <v/>
      </c>
      <c r="E603" s="14" t="str">
        <f t="shared" si="83"/>
        <v/>
      </c>
      <c r="F603" s="14" t="str">
        <f t="shared" si="85"/>
        <v/>
      </c>
      <c r="G603" s="14" t="str">
        <f>+IF(E603="","",IF(COUNT($F$8:F603)=IF($G$3="",$N$3,$G$3),F603-E603,IF(E603&lt;F603,F603-E603,ROUND(+E603*IF(($F$3)&gt;=0.01,$F$3,$M$3)/12,))))</f>
        <v/>
      </c>
      <c r="H603" s="14" t="str">
        <f t="shared" si="84"/>
        <v/>
      </c>
      <c r="J603" s="14" t="str">
        <f t="shared" si="86"/>
        <v/>
      </c>
      <c r="O603" s="42"/>
      <c r="P603" s="57"/>
      <c r="Q603" s="30"/>
    </row>
    <row r="604" spans="1:17" s="2" customFormat="1" x14ac:dyDescent="0.25">
      <c r="A604" s="23" t="e">
        <f t="shared" si="80"/>
        <v>#VALUE!</v>
      </c>
      <c r="B604" s="2" t="e">
        <f t="shared" si="81"/>
        <v>#VALUE!</v>
      </c>
      <c r="C604" s="28"/>
      <c r="D604" s="39" t="str">
        <f t="shared" si="82"/>
        <v/>
      </c>
      <c r="E604" s="14" t="str">
        <f t="shared" si="83"/>
        <v/>
      </c>
      <c r="F604" s="14" t="str">
        <f t="shared" si="85"/>
        <v/>
      </c>
      <c r="G604" s="14" t="str">
        <f>+IF(E604="","",IF(COUNT($F$8:F604)=IF($G$3="",$N$3,$G$3),F604-E604,IF(E604&lt;F604,F604-E604,ROUND(+E604*IF(($F$3)&gt;=0.01,$F$3,$M$3)/12,))))</f>
        <v/>
      </c>
      <c r="H604" s="14" t="str">
        <f t="shared" si="84"/>
        <v/>
      </c>
      <c r="J604" s="14" t="str">
        <f t="shared" si="86"/>
        <v/>
      </c>
      <c r="O604" s="42"/>
      <c r="P604" s="57"/>
      <c r="Q604" s="30"/>
    </row>
    <row r="605" spans="1:17" s="2" customFormat="1" x14ac:dyDescent="0.25">
      <c r="A605" s="23" t="e">
        <f t="shared" si="80"/>
        <v>#VALUE!</v>
      </c>
      <c r="B605" s="2" t="e">
        <f t="shared" si="81"/>
        <v>#VALUE!</v>
      </c>
      <c r="C605" s="28"/>
      <c r="D605" s="39" t="str">
        <f t="shared" si="82"/>
        <v/>
      </c>
      <c r="E605" s="14" t="str">
        <f t="shared" si="83"/>
        <v/>
      </c>
      <c r="F605" s="14" t="str">
        <f t="shared" si="85"/>
        <v/>
      </c>
      <c r="G605" s="14" t="str">
        <f>+IF(E605="","",IF(COUNT($F$8:F605)=IF($G$3="",$N$3,$G$3),F605-E605,IF(E605&lt;F605,F605-E605,ROUND(+E605*IF(($F$3)&gt;=0.01,$F$3,$M$3)/12,))))</f>
        <v/>
      </c>
      <c r="H605" s="14" t="str">
        <f t="shared" si="84"/>
        <v/>
      </c>
      <c r="J605" s="14" t="str">
        <f t="shared" si="86"/>
        <v/>
      </c>
      <c r="O605" s="42"/>
      <c r="P605" s="57"/>
      <c r="Q605" s="30"/>
    </row>
    <row r="606" spans="1:17" s="2" customFormat="1" x14ac:dyDescent="0.25">
      <c r="A606" s="23" t="e">
        <f t="shared" ref="A606:A607" si="87">+IF(MONTH(D606)=3,"MARCH"&amp;YEAR(D606),"")</f>
        <v>#VALUE!</v>
      </c>
      <c r="B606" s="2" t="e">
        <f t="shared" ref="B606:B607" si="88">+IF(MONTH(D606)&gt;3,YEAR(D606)&amp;"-"&amp;YEAR(D606)+1,YEAR(D606)-1&amp;"-"&amp;YEAR(D606))</f>
        <v>#VALUE!</v>
      </c>
      <c r="C606" s="28"/>
      <c r="D606" s="39" t="str">
        <f t="shared" ref="D606:D607" si="89">IF(E606="","",IF(MONTH(D605)&lt;&gt;12,DAY(D605)&amp;"/"&amp;MONTH(D605)+1&amp;"/"&amp;YEAR(D605),DAY(D605)&amp;"/"&amp;1&amp;"/"&amp;YEAR(D605)+1))</f>
        <v/>
      </c>
      <c r="E606" s="14" t="str">
        <f t="shared" ref="E606:E607" si="90">+IF(OR(H605=0,H605=""),"",H605)</f>
        <v/>
      </c>
      <c r="F606" s="14" t="str">
        <f t="shared" si="85"/>
        <v/>
      </c>
      <c r="G606" s="14" t="str">
        <f>+IF(E606="","",IF(COUNT($F$8:F606)=IF($G$3="",$N$3,$G$3),F606-E606,IF(E606&lt;F606,F606-E606,ROUND(+E606*IF(($F$3)&gt;=0.01,$F$3,$M$3)/12,))))</f>
        <v/>
      </c>
      <c r="H606" s="14" t="str">
        <f t="shared" ref="H606:H607" si="91">+IF(E606="","",IF(+E606+G606-F606&gt;0,E606+G606-F606,0))</f>
        <v/>
      </c>
      <c r="J606" s="14" t="str">
        <f t="shared" si="86"/>
        <v/>
      </c>
      <c r="O606" s="42"/>
      <c r="P606" s="57"/>
      <c r="Q606" s="30"/>
    </row>
    <row r="607" spans="1:17" s="2" customFormat="1" ht="15.75" thickBot="1" x14ac:dyDescent="0.3">
      <c r="A607" s="23" t="e">
        <f t="shared" si="87"/>
        <v>#VALUE!</v>
      </c>
      <c r="B607" s="2" t="e">
        <f t="shared" si="88"/>
        <v>#VALUE!</v>
      </c>
      <c r="C607" s="28"/>
      <c r="D607" s="43" t="str">
        <f t="shared" si="89"/>
        <v/>
      </c>
      <c r="E607" s="44" t="str">
        <f t="shared" si="90"/>
        <v/>
      </c>
      <c r="F607" s="44" t="str">
        <f t="shared" si="85"/>
        <v/>
      </c>
      <c r="G607" s="14" t="str">
        <f>+IF(E607="","",IF(COUNT($F$8:F607)=IF($G$3="",$N$3,$G$3),F607-E607,IF(E607&lt;F607,F607-E607,ROUND(+E607*IF(($F$3)&gt;=0.01,$F$3,$M$3)/12,))))</f>
        <v/>
      </c>
      <c r="H607" s="44" t="str">
        <f t="shared" si="91"/>
        <v/>
      </c>
      <c r="I607" s="45"/>
      <c r="J607" s="44" t="str">
        <f t="shared" si="86"/>
        <v/>
      </c>
      <c r="K607" s="45"/>
      <c r="L607" s="45"/>
      <c r="M607" s="45"/>
      <c r="N607" s="45"/>
      <c r="O607" s="46"/>
      <c r="P607" s="57"/>
      <c r="Q607" s="30"/>
    </row>
    <row r="608" spans="1:17" x14ac:dyDescent="0.25"/>
    <row r="609" spans="1:1" x14ac:dyDescent="0.25"/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</sheetData>
  <sheetProtection algorithmName="SHA-512" hashValue="Aj0GD12F3Uhnebn15vksaOYaDH8URv58eFYmlVVMImUlzsbsPYOAcLNt7llxPuMSubbaut67J02CfVumARPdHw==" saltValue="XKLjiIHwpk8Z8xPdArRoIw==" spinCount="100000" sheet="1" objects="1" scenarios="1"/>
  <mergeCells count="4">
    <mergeCell ref="L4:O4"/>
    <mergeCell ref="D1:O1"/>
    <mergeCell ref="D4:H4"/>
    <mergeCell ref="D5:O5"/>
  </mergeCells>
  <dataValidations xWindow="136" yWindow="281" count="1">
    <dataValidation type="list" showInputMessage="1" showErrorMessage="1" sqref="J4">
      <formula1>$Q$4:$Q$5</formula1>
    </dataValidation>
  </dataValidation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3:G74"/>
  <sheetViews>
    <sheetView topLeftCell="A40" workbookViewId="0">
      <selection activeCell="G62" sqref="G62"/>
    </sheetView>
  </sheetViews>
  <sheetFormatPr defaultRowHeight="15" x14ac:dyDescent="0.25"/>
  <sheetData>
    <row r="3" spans="4:7" x14ac:dyDescent="0.25">
      <c r="D3">
        <v>5000000</v>
      </c>
      <c r="E3">
        <v>116341</v>
      </c>
      <c r="F3">
        <f>+D3*14/1200</f>
        <v>58333.333333333336</v>
      </c>
      <c r="G3">
        <f>+D3+F3-E3</f>
        <v>4941992.333333333</v>
      </c>
    </row>
    <row r="4" spans="4:7" x14ac:dyDescent="0.25">
      <c r="D4">
        <f>+G3</f>
        <v>4941992.333333333</v>
      </c>
      <c r="E4">
        <v>116341</v>
      </c>
      <c r="F4">
        <f t="shared" ref="F4:F67" si="0">+D4*14/1200</f>
        <v>57656.577222222215</v>
      </c>
      <c r="G4">
        <f>+D4+F4-E4</f>
        <v>4883307.9105555555</v>
      </c>
    </row>
    <row r="5" spans="4:7" x14ac:dyDescent="0.25">
      <c r="D5">
        <f t="shared" ref="D5:D12" si="1">+G4</f>
        <v>4883307.9105555555</v>
      </c>
      <c r="E5">
        <v>116341</v>
      </c>
      <c r="F5">
        <f t="shared" si="0"/>
        <v>56971.925623148149</v>
      </c>
      <c r="G5">
        <f t="shared" ref="G5:G12" si="2">+D5+F5-E5</f>
        <v>4823938.8361787032</v>
      </c>
    </row>
    <row r="6" spans="4:7" x14ac:dyDescent="0.25">
      <c r="D6">
        <f t="shared" si="1"/>
        <v>4823938.8361787032</v>
      </c>
      <c r="E6">
        <v>116341</v>
      </c>
      <c r="F6">
        <f t="shared" si="0"/>
        <v>56279.286422084871</v>
      </c>
      <c r="G6">
        <f t="shared" si="2"/>
        <v>4763877.1226007883</v>
      </c>
    </row>
    <row r="7" spans="4:7" x14ac:dyDescent="0.25">
      <c r="D7">
        <f t="shared" si="1"/>
        <v>4763877.1226007883</v>
      </c>
      <c r="E7">
        <v>116341</v>
      </c>
      <c r="F7">
        <f t="shared" si="0"/>
        <v>55578.566430342529</v>
      </c>
      <c r="G7">
        <f t="shared" si="2"/>
        <v>4703114.6890311306</v>
      </c>
    </row>
    <row r="8" spans="4:7" x14ac:dyDescent="0.25">
      <c r="D8">
        <f t="shared" si="1"/>
        <v>4703114.6890311306</v>
      </c>
      <c r="E8">
        <v>116341</v>
      </c>
      <c r="F8">
        <f t="shared" si="0"/>
        <v>54869.671372029858</v>
      </c>
      <c r="G8">
        <f t="shared" si="2"/>
        <v>4641643.3604031606</v>
      </c>
    </row>
    <row r="9" spans="4:7" x14ac:dyDescent="0.25">
      <c r="D9">
        <f t="shared" si="1"/>
        <v>4641643.3604031606</v>
      </c>
      <c r="E9">
        <v>116341</v>
      </c>
      <c r="F9">
        <f t="shared" si="0"/>
        <v>54152.505871370202</v>
      </c>
      <c r="G9">
        <f t="shared" si="2"/>
        <v>4579454.866274531</v>
      </c>
    </row>
    <row r="10" spans="4:7" x14ac:dyDescent="0.25">
      <c r="D10">
        <f t="shared" si="1"/>
        <v>4579454.866274531</v>
      </c>
      <c r="E10">
        <v>116341</v>
      </c>
      <c r="F10">
        <f t="shared" si="0"/>
        <v>53426.973439869529</v>
      </c>
      <c r="G10">
        <f t="shared" si="2"/>
        <v>4516540.8397144005</v>
      </c>
    </row>
    <row r="11" spans="4:7" x14ac:dyDescent="0.25">
      <c r="D11">
        <f t="shared" si="1"/>
        <v>4516540.8397144005</v>
      </c>
      <c r="E11">
        <v>116341</v>
      </c>
      <c r="F11">
        <f t="shared" si="0"/>
        <v>52692.976463334671</v>
      </c>
      <c r="G11">
        <f t="shared" si="2"/>
        <v>4452892.8161777351</v>
      </c>
    </row>
    <row r="12" spans="4:7" x14ac:dyDescent="0.25">
      <c r="D12">
        <f t="shared" si="1"/>
        <v>4452892.8161777351</v>
      </c>
      <c r="E12">
        <v>116341</v>
      </c>
      <c r="F12">
        <f t="shared" si="0"/>
        <v>51950.416188740244</v>
      </c>
      <c r="G12">
        <f t="shared" si="2"/>
        <v>4388502.2323664753</v>
      </c>
    </row>
    <row r="13" spans="4:7" x14ac:dyDescent="0.25">
      <c r="D13">
        <f t="shared" ref="D13:D74" si="3">+G12</f>
        <v>4388502.2323664753</v>
      </c>
      <c r="E13">
        <v>116341</v>
      </c>
      <c r="F13">
        <f t="shared" si="0"/>
        <v>51199.19271094221</v>
      </c>
      <c r="G13">
        <f t="shared" ref="G13:G74" si="4">+D13+F13-E13</f>
        <v>4323360.4250774179</v>
      </c>
    </row>
    <row r="14" spans="4:7" x14ac:dyDescent="0.25">
      <c r="D14">
        <f t="shared" si="3"/>
        <v>4323360.4250774179</v>
      </c>
      <c r="E14">
        <v>116341</v>
      </c>
      <c r="F14">
        <f t="shared" si="0"/>
        <v>50439.204959236544</v>
      </c>
      <c r="G14">
        <f t="shared" si="4"/>
        <v>4257458.630036654</v>
      </c>
    </row>
    <row r="15" spans="4:7" x14ac:dyDescent="0.25">
      <c r="D15">
        <f t="shared" si="3"/>
        <v>4257458.630036654</v>
      </c>
      <c r="E15">
        <v>116341</v>
      </c>
      <c r="F15">
        <f t="shared" si="0"/>
        <v>49670.350683760968</v>
      </c>
      <c r="G15">
        <f t="shared" si="4"/>
        <v>4190787.9807204148</v>
      </c>
    </row>
    <row r="16" spans="4:7" x14ac:dyDescent="0.25">
      <c r="D16">
        <f t="shared" si="3"/>
        <v>4190787.9807204148</v>
      </c>
      <c r="E16">
        <v>116341</v>
      </c>
      <c r="F16">
        <f t="shared" si="0"/>
        <v>48892.52644173817</v>
      </c>
      <c r="G16">
        <f t="shared" si="4"/>
        <v>4123339.5071621528</v>
      </c>
    </row>
    <row r="17" spans="4:7" x14ac:dyDescent="0.25">
      <c r="D17">
        <f t="shared" si="3"/>
        <v>4123339.5071621528</v>
      </c>
      <c r="E17">
        <v>116341</v>
      </c>
      <c r="F17">
        <f t="shared" si="0"/>
        <v>48105.627583558446</v>
      </c>
      <c r="G17">
        <f t="shared" si="4"/>
        <v>4055104.1347457115</v>
      </c>
    </row>
    <row r="18" spans="4:7" x14ac:dyDescent="0.25">
      <c r="D18">
        <f t="shared" si="3"/>
        <v>4055104.1347457115</v>
      </c>
      <c r="E18">
        <v>116341</v>
      </c>
      <c r="F18">
        <f t="shared" si="0"/>
        <v>47309.548238699972</v>
      </c>
      <c r="G18">
        <f t="shared" si="4"/>
        <v>3986072.6829844113</v>
      </c>
    </row>
    <row r="19" spans="4:7" x14ac:dyDescent="0.25">
      <c r="D19">
        <f t="shared" si="3"/>
        <v>3986072.6829844113</v>
      </c>
      <c r="E19">
        <v>116341</v>
      </c>
      <c r="F19">
        <f t="shared" si="0"/>
        <v>46504.181301484794</v>
      </c>
      <c r="G19">
        <f t="shared" si="4"/>
        <v>3916235.8642858961</v>
      </c>
    </row>
    <row r="20" spans="4:7" x14ac:dyDescent="0.25">
      <c r="D20">
        <f t="shared" si="3"/>
        <v>3916235.8642858961</v>
      </c>
      <c r="E20">
        <v>116341</v>
      </c>
      <c r="F20">
        <f t="shared" si="0"/>
        <v>45689.418416668785</v>
      </c>
      <c r="G20">
        <f t="shared" si="4"/>
        <v>3845584.2827025647</v>
      </c>
    </row>
    <row r="21" spans="4:7" x14ac:dyDescent="0.25">
      <c r="D21">
        <f t="shared" si="3"/>
        <v>3845584.2827025647</v>
      </c>
      <c r="E21">
        <v>116341</v>
      </c>
      <c r="F21">
        <f t="shared" si="0"/>
        <v>44865.149964863253</v>
      </c>
      <c r="G21">
        <f t="shared" si="4"/>
        <v>3774108.4326674282</v>
      </c>
    </row>
    <row r="22" spans="4:7" x14ac:dyDescent="0.25">
      <c r="D22">
        <f t="shared" si="3"/>
        <v>3774108.4326674282</v>
      </c>
      <c r="E22">
        <v>116341</v>
      </c>
      <c r="F22">
        <f t="shared" si="0"/>
        <v>44031.265047786663</v>
      </c>
      <c r="G22">
        <f t="shared" si="4"/>
        <v>3701798.6977152149</v>
      </c>
    </row>
    <row r="23" spans="4:7" x14ac:dyDescent="0.25">
      <c r="D23">
        <f t="shared" si="3"/>
        <v>3701798.6977152149</v>
      </c>
      <c r="E23">
        <v>116341</v>
      </c>
      <c r="F23">
        <f t="shared" si="0"/>
        <v>43187.651473344173</v>
      </c>
      <c r="G23">
        <f t="shared" si="4"/>
        <v>3628645.3491885592</v>
      </c>
    </row>
    <row r="24" spans="4:7" x14ac:dyDescent="0.25">
      <c r="D24">
        <f t="shared" si="3"/>
        <v>3628645.3491885592</v>
      </c>
      <c r="E24">
        <v>116341</v>
      </c>
      <c r="F24">
        <f t="shared" si="0"/>
        <v>42334.195740533192</v>
      </c>
      <c r="G24">
        <f t="shared" si="4"/>
        <v>3554638.5449290923</v>
      </c>
    </row>
    <row r="25" spans="4:7" x14ac:dyDescent="0.25">
      <c r="D25">
        <f t="shared" si="3"/>
        <v>3554638.5449290923</v>
      </c>
      <c r="E25">
        <v>116341</v>
      </c>
      <c r="F25">
        <f t="shared" si="0"/>
        <v>41470.783024172742</v>
      </c>
      <c r="G25">
        <f t="shared" si="4"/>
        <v>3479768.327953265</v>
      </c>
    </row>
    <row r="26" spans="4:7" x14ac:dyDescent="0.25">
      <c r="D26">
        <f t="shared" si="3"/>
        <v>3479768.327953265</v>
      </c>
      <c r="E26">
        <v>116341</v>
      </c>
      <c r="F26">
        <f t="shared" si="0"/>
        <v>40597.297159454763</v>
      </c>
      <c r="G26">
        <f t="shared" si="4"/>
        <v>3404024.6251127198</v>
      </c>
    </row>
    <row r="27" spans="4:7" x14ac:dyDescent="0.25">
      <c r="D27">
        <f t="shared" si="3"/>
        <v>3404024.6251127198</v>
      </c>
      <c r="E27">
        <v>116341</v>
      </c>
      <c r="F27">
        <f t="shared" si="0"/>
        <v>39713.620626315067</v>
      </c>
      <c r="G27">
        <f t="shared" si="4"/>
        <v>3327397.2457390348</v>
      </c>
    </row>
    <row r="28" spans="4:7" x14ac:dyDescent="0.25">
      <c r="D28">
        <f t="shared" si="3"/>
        <v>3327397.2457390348</v>
      </c>
      <c r="E28">
        <v>116341</v>
      </c>
      <c r="F28">
        <f t="shared" si="0"/>
        <v>38819.634533622069</v>
      </c>
      <c r="G28">
        <f t="shared" si="4"/>
        <v>3249875.8802726567</v>
      </c>
    </row>
    <row r="29" spans="4:7" x14ac:dyDescent="0.25">
      <c r="D29">
        <f t="shared" si="3"/>
        <v>3249875.8802726567</v>
      </c>
      <c r="E29">
        <v>116341</v>
      </c>
      <c r="F29">
        <f t="shared" si="0"/>
        <v>37915.218603180998</v>
      </c>
      <c r="G29">
        <f t="shared" si="4"/>
        <v>3171450.0988758379</v>
      </c>
    </row>
    <row r="30" spans="4:7" x14ac:dyDescent="0.25">
      <c r="D30">
        <f t="shared" si="3"/>
        <v>3171450.0988758379</v>
      </c>
      <c r="E30">
        <v>116341</v>
      </c>
      <c r="F30">
        <f t="shared" si="0"/>
        <v>37000.251153551442</v>
      </c>
      <c r="G30">
        <f t="shared" si="4"/>
        <v>3092109.3500293894</v>
      </c>
    </row>
    <row r="31" spans="4:7" x14ac:dyDescent="0.25">
      <c r="D31">
        <f t="shared" si="3"/>
        <v>3092109.3500293894</v>
      </c>
      <c r="E31">
        <v>116341</v>
      </c>
      <c r="F31">
        <f t="shared" si="0"/>
        <v>36074.609083676209</v>
      </c>
      <c r="G31">
        <f t="shared" si="4"/>
        <v>3011842.9591130656</v>
      </c>
    </row>
    <row r="32" spans="4:7" x14ac:dyDescent="0.25">
      <c r="D32">
        <f t="shared" si="3"/>
        <v>3011842.9591130656</v>
      </c>
      <c r="E32">
        <v>116341</v>
      </c>
      <c r="F32">
        <f t="shared" si="0"/>
        <v>35138.167856319102</v>
      </c>
      <c r="G32">
        <f t="shared" si="4"/>
        <v>2930640.1269693845</v>
      </c>
    </row>
    <row r="33" spans="4:7" x14ac:dyDescent="0.25">
      <c r="D33">
        <f t="shared" si="3"/>
        <v>2930640.1269693845</v>
      </c>
      <c r="E33">
        <v>116341</v>
      </c>
      <c r="F33">
        <f t="shared" si="0"/>
        <v>34190.801481309485</v>
      </c>
      <c r="G33">
        <f t="shared" si="4"/>
        <v>2848489.9284506938</v>
      </c>
    </row>
    <row r="34" spans="4:7" x14ac:dyDescent="0.25">
      <c r="D34">
        <f t="shared" si="3"/>
        <v>2848489.9284506938</v>
      </c>
      <c r="E34">
        <v>116341</v>
      </c>
      <c r="F34">
        <f t="shared" si="0"/>
        <v>33232.382498591433</v>
      </c>
      <c r="G34">
        <f t="shared" si="4"/>
        <v>2765381.310949285</v>
      </c>
    </row>
    <row r="35" spans="4:7" x14ac:dyDescent="0.25">
      <c r="D35">
        <f t="shared" si="3"/>
        <v>2765381.310949285</v>
      </c>
      <c r="E35">
        <v>116341</v>
      </c>
      <c r="F35">
        <f t="shared" si="0"/>
        <v>32262.781961074994</v>
      </c>
      <c r="G35">
        <f t="shared" si="4"/>
        <v>2681303.0929103601</v>
      </c>
    </row>
    <row r="36" spans="4:7" x14ac:dyDescent="0.25">
      <c r="D36">
        <f t="shared" si="3"/>
        <v>2681303.0929103601</v>
      </c>
      <c r="E36">
        <v>116341</v>
      </c>
      <c r="F36">
        <f t="shared" si="0"/>
        <v>31281.869417287533</v>
      </c>
      <c r="G36">
        <f t="shared" si="4"/>
        <v>2596243.9623276475</v>
      </c>
    </row>
    <row r="37" spans="4:7" x14ac:dyDescent="0.25">
      <c r="D37">
        <f t="shared" si="3"/>
        <v>2596243.9623276475</v>
      </c>
      <c r="E37">
        <v>116341</v>
      </c>
      <c r="F37">
        <f t="shared" si="0"/>
        <v>30289.512893822553</v>
      </c>
      <c r="G37">
        <f t="shared" si="4"/>
        <v>2510192.47522147</v>
      </c>
    </row>
    <row r="38" spans="4:7" x14ac:dyDescent="0.25">
      <c r="D38">
        <f t="shared" si="3"/>
        <v>2510192.47522147</v>
      </c>
      <c r="E38">
        <v>116341</v>
      </c>
      <c r="F38">
        <f t="shared" si="0"/>
        <v>29285.578877583815</v>
      </c>
      <c r="G38">
        <f t="shared" si="4"/>
        <v>2423137.0540990536</v>
      </c>
    </row>
    <row r="39" spans="4:7" x14ac:dyDescent="0.25">
      <c r="D39">
        <f t="shared" si="3"/>
        <v>2423137.0540990536</v>
      </c>
      <c r="E39">
        <v>116341</v>
      </c>
      <c r="F39">
        <f t="shared" si="0"/>
        <v>28269.932297822292</v>
      </c>
      <c r="G39">
        <f t="shared" si="4"/>
        <v>2335065.9863968757</v>
      </c>
    </row>
    <row r="40" spans="4:7" x14ac:dyDescent="0.25">
      <c r="D40">
        <f t="shared" si="3"/>
        <v>2335065.9863968757</v>
      </c>
      <c r="E40">
        <v>116341</v>
      </c>
      <c r="F40">
        <f t="shared" si="0"/>
        <v>27242.43650796355</v>
      </c>
      <c r="G40">
        <f t="shared" si="4"/>
        <v>2245967.4229048393</v>
      </c>
    </row>
    <row r="41" spans="4:7" x14ac:dyDescent="0.25">
      <c r="D41">
        <f t="shared" si="3"/>
        <v>2245967.4229048393</v>
      </c>
      <c r="E41">
        <v>116341</v>
      </c>
      <c r="F41">
        <f t="shared" si="0"/>
        <v>26202.953267223125</v>
      </c>
      <c r="G41">
        <f t="shared" si="4"/>
        <v>2155829.3761720625</v>
      </c>
    </row>
    <row r="42" spans="4:7" x14ac:dyDescent="0.25">
      <c r="D42">
        <f t="shared" si="3"/>
        <v>2155829.3761720625</v>
      </c>
      <c r="E42">
        <v>116341</v>
      </c>
      <c r="F42">
        <f t="shared" si="0"/>
        <v>25151.342722007397</v>
      </c>
      <c r="G42">
        <f t="shared" si="4"/>
        <v>2064639.71889407</v>
      </c>
    </row>
    <row r="43" spans="4:7" x14ac:dyDescent="0.25">
      <c r="D43">
        <f t="shared" si="3"/>
        <v>2064639.71889407</v>
      </c>
      <c r="E43">
        <v>116341</v>
      </c>
      <c r="F43">
        <f t="shared" si="0"/>
        <v>24087.463387097483</v>
      </c>
      <c r="G43">
        <f t="shared" si="4"/>
        <v>1972386.1822811675</v>
      </c>
    </row>
    <row r="44" spans="4:7" x14ac:dyDescent="0.25">
      <c r="D44">
        <f t="shared" si="3"/>
        <v>1972386.1822811675</v>
      </c>
      <c r="E44">
        <v>116341</v>
      </c>
      <c r="F44">
        <f t="shared" si="0"/>
        <v>23011.172126613619</v>
      </c>
      <c r="G44">
        <f t="shared" si="4"/>
        <v>1879056.354407781</v>
      </c>
    </row>
    <row r="45" spans="4:7" x14ac:dyDescent="0.25">
      <c r="D45">
        <f t="shared" si="3"/>
        <v>1879056.354407781</v>
      </c>
      <c r="E45">
        <v>116341</v>
      </c>
      <c r="F45">
        <f t="shared" si="0"/>
        <v>21922.324134757444</v>
      </c>
      <c r="G45">
        <f t="shared" si="4"/>
        <v>1784637.6785425385</v>
      </c>
    </row>
    <row r="46" spans="4:7" x14ac:dyDescent="0.25">
      <c r="D46">
        <f t="shared" si="3"/>
        <v>1784637.6785425385</v>
      </c>
      <c r="E46">
        <v>116341</v>
      </c>
      <c r="F46">
        <f t="shared" si="0"/>
        <v>20820.772916329614</v>
      </c>
      <c r="G46">
        <f t="shared" si="4"/>
        <v>1689117.4514588681</v>
      </c>
    </row>
    <row r="47" spans="4:7" x14ac:dyDescent="0.25">
      <c r="D47">
        <f t="shared" si="3"/>
        <v>1689117.4514588681</v>
      </c>
      <c r="E47">
        <v>116341</v>
      </c>
      <c r="F47">
        <f t="shared" si="0"/>
        <v>19706.370267020127</v>
      </c>
      <c r="G47">
        <f t="shared" si="4"/>
        <v>1592482.8217258882</v>
      </c>
    </row>
    <row r="48" spans="4:7" x14ac:dyDescent="0.25">
      <c r="D48">
        <f t="shared" si="3"/>
        <v>1592482.8217258882</v>
      </c>
      <c r="E48">
        <v>116341</v>
      </c>
      <c r="F48">
        <f t="shared" si="0"/>
        <v>18578.966253468694</v>
      </c>
      <c r="G48">
        <f t="shared" si="4"/>
        <v>1494720.7879793569</v>
      </c>
    </row>
    <row r="49" spans="4:7" x14ac:dyDescent="0.25">
      <c r="D49">
        <f t="shared" si="3"/>
        <v>1494720.7879793569</v>
      </c>
      <c r="E49">
        <v>116341</v>
      </c>
      <c r="F49">
        <f t="shared" si="0"/>
        <v>17438.409193092499</v>
      </c>
      <c r="G49">
        <f t="shared" si="4"/>
        <v>1395818.1971724494</v>
      </c>
    </row>
    <row r="50" spans="4:7" x14ac:dyDescent="0.25">
      <c r="D50">
        <f t="shared" si="3"/>
        <v>1395818.1971724494</v>
      </c>
      <c r="E50">
        <v>116341</v>
      </c>
      <c r="F50">
        <f t="shared" si="0"/>
        <v>16284.545633678576</v>
      </c>
      <c r="G50">
        <f t="shared" si="4"/>
        <v>1295761.742806128</v>
      </c>
    </row>
    <row r="51" spans="4:7" x14ac:dyDescent="0.25">
      <c r="D51">
        <f t="shared" si="3"/>
        <v>1295761.742806128</v>
      </c>
      <c r="E51">
        <v>116341</v>
      </c>
      <c r="F51">
        <f t="shared" si="0"/>
        <v>15117.220332738161</v>
      </c>
      <c r="G51">
        <f t="shared" si="4"/>
        <v>1194537.9631388662</v>
      </c>
    </row>
    <row r="52" spans="4:7" x14ac:dyDescent="0.25">
      <c r="D52">
        <f t="shared" si="3"/>
        <v>1194537.9631388662</v>
      </c>
      <c r="E52">
        <v>116341</v>
      </c>
      <c r="F52">
        <f t="shared" si="0"/>
        <v>13936.276236620106</v>
      </c>
      <c r="G52">
        <f t="shared" si="4"/>
        <v>1092133.2393754863</v>
      </c>
    </row>
    <row r="53" spans="4:7" x14ac:dyDescent="0.25">
      <c r="D53">
        <f t="shared" si="3"/>
        <v>1092133.2393754863</v>
      </c>
      <c r="E53">
        <v>116341</v>
      </c>
      <c r="F53">
        <f t="shared" si="0"/>
        <v>12741.554459380674</v>
      </c>
      <c r="G53">
        <f t="shared" si="4"/>
        <v>988533.79383486696</v>
      </c>
    </row>
    <row r="54" spans="4:7" x14ac:dyDescent="0.25">
      <c r="D54">
        <f t="shared" si="3"/>
        <v>988533.79383486696</v>
      </c>
      <c r="E54">
        <v>116341</v>
      </c>
      <c r="F54">
        <f t="shared" si="0"/>
        <v>11532.894261406782</v>
      </c>
      <c r="G54">
        <f t="shared" si="4"/>
        <v>883725.68809627369</v>
      </c>
    </row>
    <row r="55" spans="4:7" x14ac:dyDescent="0.25">
      <c r="D55">
        <f t="shared" si="3"/>
        <v>883725.68809627369</v>
      </c>
      <c r="E55">
        <v>116341</v>
      </c>
      <c r="F55">
        <f t="shared" si="0"/>
        <v>10310.13302778986</v>
      </c>
      <c r="G55">
        <f t="shared" si="4"/>
        <v>777694.82112406357</v>
      </c>
    </row>
    <row r="56" spans="4:7" x14ac:dyDescent="0.25">
      <c r="D56">
        <f t="shared" si="3"/>
        <v>777694.82112406357</v>
      </c>
      <c r="E56">
        <v>116341</v>
      </c>
      <c r="F56">
        <f t="shared" si="0"/>
        <v>9073.1062464474071</v>
      </c>
      <c r="G56">
        <f t="shared" si="4"/>
        <v>670426.927370511</v>
      </c>
    </row>
    <row r="57" spans="4:7" x14ac:dyDescent="0.25">
      <c r="D57">
        <f t="shared" si="3"/>
        <v>670426.927370511</v>
      </c>
      <c r="E57">
        <v>116341</v>
      </c>
      <c r="F57">
        <f t="shared" si="0"/>
        <v>7821.6474859892951</v>
      </c>
      <c r="G57">
        <f t="shared" si="4"/>
        <v>561907.57485650026</v>
      </c>
    </row>
    <row r="58" spans="4:7" x14ac:dyDescent="0.25">
      <c r="D58">
        <f t="shared" si="3"/>
        <v>561907.57485650026</v>
      </c>
      <c r="E58">
        <v>116341</v>
      </c>
      <c r="F58">
        <f t="shared" si="0"/>
        <v>6555.588373325837</v>
      </c>
      <c r="G58">
        <f t="shared" si="4"/>
        <v>452122.16322982614</v>
      </c>
    </row>
    <row r="59" spans="4:7" x14ac:dyDescent="0.25">
      <c r="D59">
        <f t="shared" si="3"/>
        <v>452122.16322982614</v>
      </c>
      <c r="E59">
        <v>116341</v>
      </c>
      <c r="F59">
        <f t="shared" si="0"/>
        <v>5274.7585710146386</v>
      </c>
      <c r="G59">
        <f t="shared" si="4"/>
        <v>341055.92180084076</v>
      </c>
    </row>
    <row r="60" spans="4:7" x14ac:dyDescent="0.25">
      <c r="D60">
        <f t="shared" si="3"/>
        <v>341055.92180084076</v>
      </c>
      <c r="E60">
        <v>116341</v>
      </c>
      <c r="F60">
        <f t="shared" si="0"/>
        <v>3978.9857543431426</v>
      </c>
      <c r="G60">
        <f t="shared" si="4"/>
        <v>228693.90755518392</v>
      </c>
    </row>
    <row r="61" spans="4:7" x14ac:dyDescent="0.25">
      <c r="D61">
        <f t="shared" si="3"/>
        <v>228693.90755518392</v>
      </c>
      <c r="E61">
        <v>116341</v>
      </c>
      <c r="F61">
        <f t="shared" si="0"/>
        <v>2668.0955881438126</v>
      </c>
      <c r="G61">
        <f t="shared" si="4"/>
        <v>115021.00314332772</v>
      </c>
    </row>
    <row r="62" spans="4:7" x14ac:dyDescent="0.25">
      <c r="D62">
        <f t="shared" si="3"/>
        <v>115021.00314332772</v>
      </c>
      <c r="E62">
        <v>116341</v>
      </c>
      <c r="F62">
        <f t="shared" si="0"/>
        <v>1341.9117033388234</v>
      </c>
      <c r="G62">
        <f t="shared" si="4"/>
        <v>21.914846666535595</v>
      </c>
    </row>
    <row r="63" spans="4:7" x14ac:dyDescent="0.25">
      <c r="D63">
        <f t="shared" si="3"/>
        <v>21.914846666535595</v>
      </c>
      <c r="E63">
        <v>116341</v>
      </c>
      <c r="F63">
        <f t="shared" si="0"/>
        <v>0.25567321110958197</v>
      </c>
      <c r="G63">
        <f t="shared" si="4"/>
        <v>-116318.82948012235</v>
      </c>
    </row>
    <row r="64" spans="4:7" x14ac:dyDescent="0.25">
      <c r="D64">
        <f t="shared" si="3"/>
        <v>-116318.82948012235</v>
      </c>
      <c r="E64">
        <v>116341</v>
      </c>
      <c r="F64">
        <f t="shared" si="0"/>
        <v>-1357.0530106014276</v>
      </c>
      <c r="G64">
        <f t="shared" si="4"/>
        <v>-234016.8824907238</v>
      </c>
    </row>
    <row r="65" spans="4:7" x14ac:dyDescent="0.25">
      <c r="D65">
        <f t="shared" si="3"/>
        <v>-234016.8824907238</v>
      </c>
      <c r="E65">
        <v>116341</v>
      </c>
      <c r="F65">
        <f t="shared" si="0"/>
        <v>-2730.1969623917776</v>
      </c>
      <c r="G65">
        <f t="shared" si="4"/>
        <v>-353088.07945311558</v>
      </c>
    </row>
    <row r="66" spans="4:7" x14ac:dyDescent="0.25">
      <c r="D66">
        <f t="shared" si="3"/>
        <v>-353088.07945311558</v>
      </c>
      <c r="E66">
        <v>116341</v>
      </c>
      <c r="F66">
        <f t="shared" si="0"/>
        <v>-4119.3609269530152</v>
      </c>
      <c r="G66">
        <f t="shared" si="4"/>
        <v>-473548.44038006861</v>
      </c>
    </row>
    <row r="67" spans="4:7" x14ac:dyDescent="0.25">
      <c r="D67">
        <f t="shared" si="3"/>
        <v>-473548.44038006861</v>
      </c>
      <c r="E67">
        <v>116341</v>
      </c>
      <c r="F67">
        <f t="shared" si="0"/>
        <v>-5524.7318044341337</v>
      </c>
      <c r="G67">
        <f t="shared" si="4"/>
        <v>-595414.17218450271</v>
      </c>
    </row>
    <row r="68" spans="4:7" x14ac:dyDescent="0.25">
      <c r="D68">
        <f t="shared" si="3"/>
        <v>-595414.17218450271</v>
      </c>
      <c r="E68">
        <v>116341</v>
      </c>
      <c r="F68">
        <f t="shared" ref="F68:F74" si="5">+D68*14/1200</f>
        <v>-6946.4986754858646</v>
      </c>
      <c r="G68">
        <f t="shared" si="4"/>
        <v>-718701.67085998855</v>
      </c>
    </row>
    <row r="69" spans="4:7" x14ac:dyDescent="0.25">
      <c r="D69">
        <f t="shared" si="3"/>
        <v>-718701.67085998855</v>
      </c>
      <c r="E69">
        <v>116341</v>
      </c>
      <c r="F69">
        <f t="shared" si="5"/>
        <v>-8384.8528266998655</v>
      </c>
      <c r="G69">
        <f t="shared" si="4"/>
        <v>-843427.52368668839</v>
      </c>
    </row>
    <row r="70" spans="4:7" x14ac:dyDescent="0.25">
      <c r="D70">
        <f t="shared" si="3"/>
        <v>-843427.52368668839</v>
      </c>
      <c r="E70">
        <v>116341</v>
      </c>
      <c r="F70">
        <f t="shared" si="5"/>
        <v>-9839.9877763446984</v>
      </c>
      <c r="G70">
        <f t="shared" si="4"/>
        <v>-969608.51146303304</v>
      </c>
    </row>
    <row r="71" spans="4:7" x14ac:dyDescent="0.25">
      <c r="D71">
        <f t="shared" si="3"/>
        <v>-969608.51146303304</v>
      </c>
      <c r="E71">
        <v>116341</v>
      </c>
      <c r="F71">
        <f t="shared" si="5"/>
        <v>-11312.099300402053</v>
      </c>
      <c r="G71">
        <f t="shared" si="4"/>
        <v>-1097261.6107634353</v>
      </c>
    </row>
    <row r="72" spans="4:7" x14ac:dyDescent="0.25">
      <c r="D72">
        <f t="shared" si="3"/>
        <v>-1097261.6107634353</v>
      </c>
      <c r="E72">
        <v>116341</v>
      </c>
      <c r="F72">
        <f t="shared" si="5"/>
        <v>-12801.385458906745</v>
      </c>
      <c r="G72">
        <f t="shared" si="4"/>
        <v>-1226403.9962223419</v>
      </c>
    </row>
    <row r="73" spans="4:7" x14ac:dyDescent="0.25">
      <c r="D73">
        <f t="shared" si="3"/>
        <v>-1226403.9962223419</v>
      </c>
      <c r="E73">
        <v>116341</v>
      </c>
      <c r="F73">
        <f t="shared" si="5"/>
        <v>-14308.046622593989</v>
      </c>
      <c r="G73">
        <f t="shared" si="4"/>
        <v>-1357053.0428449358</v>
      </c>
    </row>
    <row r="74" spans="4:7" x14ac:dyDescent="0.25">
      <c r="D74">
        <f t="shared" si="3"/>
        <v>-1357053.0428449358</v>
      </c>
      <c r="E74">
        <v>116341</v>
      </c>
      <c r="F74">
        <f t="shared" si="5"/>
        <v>-15832.285499857584</v>
      </c>
      <c r="G74">
        <f t="shared" si="4"/>
        <v>-1489226.3283447933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</vt:lpstr>
      <vt:lpstr>Sheet1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Jain</dc:creator>
  <cp:lastModifiedBy>Anil Jain</cp:lastModifiedBy>
  <cp:lastPrinted>2017-03-16T05:49:04Z</cp:lastPrinted>
  <dcterms:created xsi:type="dcterms:W3CDTF">2017-03-16T05:34:03Z</dcterms:created>
  <dcterms:modified xsi:type="dcterms:W3CDTF">2017-03-21T09:48:37Z</dcterms:modified>
</cp:coreProperties>
</file>