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255" windowHeight="7935" tabRatio="837"/>
  </bookViews>
  <sheets>
    <sheet name="Gross Value Added" sheetId="1" r:id="rId1"/>
    <sheet name="Net Value Added" sheetId="3" r:id="rId2"/>
    <sheet name="Economic Value Added" sheetId="2" r:id="rId3"/>
    <sheet name="Market Value Added" sheetId="4" r:id="rId4"/>
    <sheet name="Human Resource Reporting" sheetId="5" r:id="rId5"/>
  </sheets>
  <calcPr calcId="145621"/>
</workbook>
</file>

<file path=xl/calcChain.xml><?xml version="1.0" encoding="utf-8"?>
<calcChain xmlns="http://schemas.openxmlformats.org/spreadsheetml/2006/main">
  <c r="C27" i="2" l="1"/>
  <c r="C5" i="4" l="1"/>
  <c r="C7" i="4" s="1"/>
  <c r="C14" i="4" s="1"/>
  <c r="C13" i="4"/>
  <c r="C22" i="2"/>
  <c r="C3" i="2"/>
  <c r="C66" i="2"/>
  <c r="C67" i="2" s="1"/>
  <c r="C68" i="2" s="1"/>
  <c r="C4" i="2"/>
  <c r="C63" i="2"/>
  <c r="C54" i="2" s="1"/>
  <c r="C13" i="3"/>
  <c r="C12" i="3"/>
  <c r="C51" i="3"/>
  <c r="C52" i="3" s="1"/>
  <c r="C39" i="3"/>
  <c r="C33" i="3"/>
  <c r="C29" i="3"/>
  <c r="C15" i="3"/>
  <c r="C48" i="1"/>
  <c r="C49" i="1" s="1"/>
  <c r="C36" i="1"/>
  <c r="C30" i="1"/>
  <c r="C26" i="1"/>
  <c r="C11" i="1"/>
  <c r="C12" i="1" s="1"/>
  <c r="C14" i="1" s="1"/>
  <c r="D20" i="1" s="1"/>
  <c r="C47" i="2" l="1"/>
  <c r="C44" i="2" s="1"/>
  <c r="C29" i="2"/>
  <c r="C32" i="2" s="1"/>
  <c r="C38" i="2" s="1"/>
  <c r="C5" i="2"/>
  <c r="C49" i="2"/>
  <c r="C42" i="2" s="1"/>
  <c r="C40" i="3"/>
  <c r="D29" i="3"/>
  <c r="C17" i="3"/>
  <c r="D23" i="3"/>
  <c r="D25" i="3"/>
  <c r="D39" i="3"/>
  <c r="D33" i="3"/>
  <c r="D30" i="1"/>
  <c r="C37" i="1"/>
  <c r="D36" i="1"/>
  <c r="D26" i="1"/>
  <c r="D22" i="1"/>
  <c r="C51" i="2" l="1"/>
  <c r="C43" i="2" s="1"/>
  <c r="C45" i="2"/>
  <c r="C9" i="2" s="1"/>
  <c r="C11" i="2" s="1"/>
  <c r="D40" i="3"/>
  <c r="D37" i="1"/>
</calcChain>
</file>

<file path=xl/sharedStrings.xml><?xml version="1.0" encoding="utf-8"?>
<sst xmlns="http://schemas.openxmlformats.org/spreadsheetml/2006/main" count="169" uniqueCount="141">
  <si>
    <t>Gross Value Added Statement for the year ended 31st March, 2004</t>
  </si>
  <si>
    <t>Less: Cost of bought in materials and services:</t>
  </si>
  <si>
    <t>Application of Value Added</t>
  </si>
  <si>
    <t>%</t>
  </si>
  <si>
    <t>Statement showing reconciliation of Gross Value Added with Profits before taxation</t>
  </si>
  <si>
    <t>` in lakhs</t>
  </si>
  <si>
    <t>Sales</t>
  </si>
  <si>
    <t>` in lakhs `</t>
  </si>
  <si>
    <t xml:space="preserve"> in lakhs</t>
  </si>
  <si>
    <t>Value added by manufacturing and trading activities</t>
  </si>
  <si>
    <t>Add: Other income</t>
  </si>
  <si>
    <t>Total value added</t>
  </si>
  <si>
    <t xml:space="preserve">      Salaries and commission</t>
  </si>
  <si>
    <t xml:space="preserve">      Interest on debentures</t>
  </si>
  <si>
    <t xml:space="preserve">      Depreciation</t>
  </si>
  <si>
    <t xml:space="preserve">      Income tax</t>
  </si>
  <si>
    <t xml:space="preserve">      Interest on fixed loan</t>
  </si>
  <si>
    <t xml:space="preserve">      General reserve</t>
  </si>
  <si>
    <t xml:space="preserve">      Deferred tax</t>
  </si>
  <si>
    <t>Profits before taxes</t>
  </si>
  <si>
    <t xml:space="preserve">            Directors’ remuneration</t>
  </si>
  <si>
    <t xml:space="preserve">            Salaries, wages &amp; gratuities etc.</t>
  </si>
  <si>
    <t xml:space="preserve">            Interest on debentures</t>
  </si>
  <si>
    <t xml:space="preserve">            Interest on fixed loan</t>
  </si>
  <si>
    <r>
      <rPr>
        <b/>
        <sz val="11"/>
        <color theme="1"/>
        <rFont val="Calibri"/>
        <family val="2"/>
        <scheme val="minor"/>
      </rPr>
      <t>Add:</t>
    </r>
    <r>
      <rPr>
        <sz val="11"/>
        <color theme="1"/>
        <rFont val="Calibri"/>
        <family val="2"/>
        <scheme val="minor"/>
      </rPr>
      <t xml:space="preserve">  Depreciation</t>
    </r>
  </si>
  <si>
    <t xml:space="preserve">      Salaries, wages, gratuities, bonus etc.</t>
  </si>
  <si>
    <t xml:space="preserve">      Dividends, Preference dividend, Equity dividend</t>
  </si>
  <si>
    <t xml:space="preserve">      Corporation tax</t>
  </si>
  <si>
    <t xml:space="preserve">      Fixed Assets Replacement Reserve</t>
  </si>
  <si>
    <t xml:space="preserve">           Interest on working capital loan, Cash Credit, bank overdraft</t>
  </si>
  <si>
    <t xml:space="preserve">           Excise duty</t>
  </si>
  <si>
    <t xml:space="preserve">           Selling expenses</t>
  </si>
  <si>
    <t xml:space="preserve">           Other charges</t>
  </si>
  <si>
    <t xml:space="preserve">           Advertisement &amp; Selling Promotion</t>
  </si>
  <si>
    <t xml:space="preserve">           Administration expenses ( Less:  Salaries and commission to Director)</t>
  </si>
  <si>
    <t xml:space="preserve">      Cess and local taxes ( Less: Excise Duty )</t>
  </si>
  <si>
    <t xml:space="preserve">      Retained profits ( Less: incentive, Balance as per last Balance Sheet)</t>
  </si>
  <si>
    <t>Pay To Employees</t>
  </si>
  <si>
    <t>Pay To Directors</t>
  </si>
  <si>
    <t>Pay To Government</t>
  </si>
  <si>
    <t>Pay To Providers of capital</t>
  </si>
  <si>
    <t>Pay To Provide for maintenance and expansion of the company</t>
  </si>
  <si>
    <t xml:space="preserve">           Production and operational expenses, Cost of raw materials, Material consumed, stores and other services consumed, Operating expenses</t>
  </si>
  <si>
    <t xml:space="preserve">            Local taxes &amp; Cess</t>
  </si>
  <si>
    <t>Net Value Added is same as Gross Value Added</t>
  </si>
  <si>
    <t xml:space="preserve">      Depreciation ( Not shown at their )</t>
  </si>
  <si>
    <r>
      <t xml:space="preserve">Add:   </t>
    </r>
    <r>
      <rPr>
        <b/>
        <sz val="11"/>
        <color rgb="FFFF0000"/>
        <rFont val="Calibri"/>
        <family val="2"/>
        <scheme val="minor"/>
      </rPr>
      <t>Excise Duty</t>
    </r>
    <r>
      <rPr>
        <b/>
        <sz val="11"/>
        <color theme="1"/>
        <rFont val="Calibri"/>
        <family val="2"/>
        <scheme val="minor"/>
      </rPr>
      <t xml:space="preserve"> at Place of </t>
    </r>
    <r>
      <rPr>
        <b/>
        <sz val="11"/>
        <color rgb="FFFF0000"/>
        <rFont val="Calibri"/>
        <family val="2"/>
        <scheme val="minor"/>
      </rPr>
      <t>Depreciation</t>
    </r>
  </si>
  <si>
    <r>
      <t xml:space="preserve">Less: </t>
    </r>
    <r>
      <rPr>
        <b/>
        <sz val="11"/>
        <color rgb="FFFF0000"/>
        <rFont val="Calibri"/>
        <family val="2"/>
        <scheme val="minor"/>
      </rPr>
      <t xml:space="preserve">Depreciation </t>
    </r>
    <r>
      <rPr>
        <b/>
        <sz val="11"/>
        <rFont val="Calibri"/>
        <family val="2"/>
        <scheme val="minor"/>
      </rPr>
      <t xml:space="preserve">at Place of </t>
    </r>
    <r>
      <rPr>
        <b/>
        <sz val="11"/>
        <color rgb="FFFF0000"/>
        <rFont val="Calibri"/>
        <family val="2"/>
        <scheme val="minor"/>
      </rPr>
      <t>Excise Duty</t>
    </r>
  </si>
  <si>
    <r>
      <rPr>
        <b/>
        <sz val="11"/>
        <color rgb="FFFF0000"/>
        <rFont val="Calibri"/>
        <family val="2"/>
        <scheme val="minor"/>
      </rPr>
      <t xml:space="preserve">Gross Value added </t>
    </r>
    <r>
      <rPr>
        <b/>
        <sz val="11"/>
        <color theme="1"/>
        <rFont val="Calibri"/>
        <family val="2"/>
        <scheme val="minor"/>
      </rPr>
      <t>by manufacturing and trading activities</t>
    </r>
  </si>
  <si>
    <r>
      <rPr>
        <b/>
        <sz val="11"/>
        <color rgb="FFFF0000"/>
        <rFont val="Calibri"/>
        <family val="2"/>
        <scheme val="minor"/>
      </rPr>
      <t>Value added</t>
    </r>
    <r>
      <rPr>
        <b/>
        <sz val="11"/>
        <color theme="1"/>
        <rFont val="Calibri"/>
        <family val="2"/>
        <scheme val="minor"/>
      </rPr>
      <t xml:space="preserve"> by manufacturing and trading activities</t>
    </r>
  </si>
  <si>
    <r>
      <t xml:space="preserve">      </t>
    </r>
    <r>
      <rPr>
        <b/>
        <sz val="11"/>
        <color rgb="FFFF0000"/>
        <rFont val="Calibri"/>
        <family val="2"/>
        <scheme val="minor"/>
      </rPr>
      <t>Excise Duty</t>
    </r>
  </si>
  <si>
    <t>Statement showing reconciliation of Net Value Added with Profits before taxation</t>
  </si>
  <si>
    <t>Net Value Added Statement for the year ended 31st March, 2004</t>
  </si>
  <si>
    <t>Net Operating Profit After Tax</t>
  </si>
  <si>
    <r>
      <t xml:space="preserve">            Weighted Average Cost Of Capital x Average Capital Employed </t>
    </r>
    <r>
      <rPr>
        <sz val="11"/>
        <color rgb="FFFF0000"/>
        <rFont val="Calibri"/>
        <family val="2"/>
        <scheme val="minor"/>
      </rPr>
      <t>or</t>
    </r>
  </si>
  <si>
    <r>
      <rPr>
        <b/>
        <sz val="11"/>
        <color theme="1"/>
        <rFont val="Calibri"/>
        <family val="2"/>
        <scheme val="minor"/>
      </rPr>
      <t>Less :</t>
    </r>
    <r>
      <rPr>
        <sz val="11"/>
        <color theme="1"/>
        <rFont val="Calibri"/>
        <family val="2"/>
        <scheme val="minor"/>
      </rPr>
      <t xml:space="preserve"> Cost of Capital Employed </t>
    </r>
    <r>
      <rPr>
        <sz val="11"/>
        <color rgb="FFFF0000"/>
        <rFont val="Calibri"/>
        <family val="2"/>
        <scheme val="minor"/>
      </rPr>
      <t>or</t>
    </r>
  </si>
  <si>
    <t>Debt Capital</t>
  </si>
  <si>
    <t>Equity capital</t>
  </si>
  <si>
    <t>Weighted Average Cost Of Capital</t>
  </si>
  <si>
    <t xml:space="preserve">           Equity to Capital employed x Cost of Equity capital</t>
  </si>
  <si>
    <t xml:space="preserve">           Add:   Debt to Capital employed x Cost of debt</t>
  </si>
  <si>
    <t xml:space="preserve">                                                Risk-free Rate + Beta (Market Rate – Risk Free Rate)</t>
  </si>
  <si>
    <r>
      <t xml:space="preserve">Cost of Equity Capital = Risk Free Rate + ( Beta x Equity Risk Premium ) </t>
    </r>
    <r>
      <rPr>
        <sz val="11"/>
        <color rgb="FFFF0000"/>
        <rFont val="Calibri"/>
        <family val="2"/>
        <scheme val="minor"/>
      </rPr>
      <t>or</t>
    </r>
  </si>
  <si>
    <t>Debt to capital employed = Debt / capital employed</t>
  </si>
  <si>
    <t>Equity to Capital employed = Equity / Capital employed</t>
  </si>
  <si>
    <t>Cost of Debt</t>
  </si>
  <si>
    <t xml:space="preserve">         Debt cost before Tax</t>
  </si>
  <si>
    <t xml:space="preserve">         Less: Tax</t>
  </si>
  <si>
    <t xml:space="preserve">         Debt cost After Tax</t>
  </si>
  <si>
    <t>Reserve and surplus</t>
  </si>
  <si>
    <r>
      <rPr>
        <b/>
        <sz val="11"/>
        <color theme="1"/>
        <rFont val="Calibri"/>
        <family val="2"/>
        <scheme val="minor"/>
      </rPr>
      <t>Financial Leverage</t>
    </r>
    <r>
      <rPr>
        <sz val="11"/>
        <color theme="1"/>
        <rFont val="Calibri"/>
        <family val="2"/>
        <scheme val="minor"/>
      </rPr>
      <t xml:space="preserve"> = Profit before Interest &amp; taxes / ( Profit before Interest &amp; taxes - Interest )</t>
    </r>
  </si>
  <si>
    <t>Securities Premium</t>
  </si>
  <si>
    <t>Free Reserves</t>
  </si>
  <si>
    <t>Capital Reserves</t>
  </si>
  <si>
    <r>
      <t xml:space="preserve">Add: </t>
    </r>
    <r>
      <rPr>
        <sz val="11"/>
        <color theme="1"/>
        <rFont val="Calibri"/>
        <family val="2"/>
        <scheme val="minor"/>
      </rPr>
      <t>Interest After Tax</t>
    </r>
  </si>
  <si>
    <t>Tax rate</t>
  </si>
  <si>
    <t>Profit Before Tax</t>
  </si>
  <si>
    <t>Accumulated surplus</t>
  </si>
  <si>
    <t>Risk Free Rate</t>
  </si>
  <si>
    <t>Equity Risk Premium</t>
  </si>
  <si>
    <t xml:space="preserve">                  (Market Rate – Risk Free Rate)</t>
  </si>
  <si>
    <t>Market Rate</t>
  </si>
  <si>
    <t>Beta ( Higher of all )</t>
  </si>
  <si>
    <t>Interest Before Tax</t>
  </si>
  <si>
    <t>Pref. Shares</t>
  </si>
  <si>
    <t>Economic Value Added</t>
  </si>
  <si>
    <t>Debentures</t>
  </si>
  <si>
    <t>Current market value of firm</t>
  </si>
  <si>
    <t>Market Value Added</t>
  </si>
  <si>
    <t xml:space="preserve">            Preference share capital</t>
  </si>
  <si>
    <t xml:space="preserve">            Reserves</t>
  </si>
  <si>
    <t xml:space="preserve">            Debentures</t>
  </si>
  <si>
    <t xml:space="preserve">            Statutory Reserve</t>
  </si>
  <si>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>Equity Share Capital</t>
    </r>
  </si>
  <si>
    <t>Less:  Investment in the firm</t>
  </si>
  <si>
    <t>Securities Premium ( 505 x 500%  + 15 x 20 )</t>
  </si>
  <si>
    <t>Preference share capital (15,00,000 x 10)</t>
  </si>
  <si>
    <t>Equity Share Capital (market value) (505 lakhs )</t>
  </si>
  <si>
    <t xml:space="preserve">           Add:   Preference shares to Capital employed x Cost of Preference shares</t>
  </si>
  <si>
    <t>Pref. Share capital</t>
  </si>
  <si>
    <t>Preference shares to Capital employed = Preference shares / Capital employed</t>
  </si>
  <si>
    <t>Cost of Preference shares</t>
  </si>
  <si>
    <r>
      <t xml:space="preserve">            Weighted Average Cost Of Capital x Capital Employed </t>
    </r>
    <r>
      <rPr>
        <sz val="11"/>
        <color rgb="FFFF0000"/>
        <rFont val="Calibri"/>
        <family val="2"/>
        <scheme val="minor"/>
      </rPr>
      <t>or</t>
    </r>
  </si>
  <si>
    <t xml:space="preserve">            Weighted Average Cost Of Capital x Operating Capital Employed</t>
  </si>
  <si>
    <t>Operating Capital Employed</t>
  </si>
  <si>
    <t>Capital Employed</t>
  </si>
  <si>
    <t>Less: Non-operating Capital Employed</t>
  </si>
  <si>
    <t xml:space="preserve">           10% Non-Trade Investment</t>
  </si>
  <si>
    <t xml:space="preserve">           Land and Building held as Investment</t>
  </si>
  <si>
    <t xml:space="preserve">           Advance given for purchase of a Plant</t>
  </si>
  <si>
    <t xml:space="preserve">           Capital work-in-progress</t>
  </si>
  <si>
    <t>Lev and Schwartz (1971) model</t>
  </si>
  <si>
    <t>I(t) = the person’s annual earnings up to retirement.</t>
  </si>
  <si>
    <t>r = a discount rate specific to the person.</t>
  </si>
  <si>
    <t>t = retirement age.</t>
  </si>
  <si>
    <t>V = the human capital value of a person.</t>
  </si>
  <si>
    <t>Additional Profit = Expected Profit – Actual Profit</t>
  </si>
  <si>
    <t>Expected Profit = Target Profit + Expected Increase in Profit</t>
  </si>
  <si>
    <t>Maximum bid price = Additional Profit / Return on Investment</t>
  </si>
  <si>
    <t>Maximum salary = Maximum bid price x Return on Investment</t>
  </si>
  <si>
    <t>Capital Base</t>
  </si>
  <si>
    <t>Actual Profit</t>
  </si>
  <si>
    <t>Target Profit ( Capital Base x  Return on Investment )</t>
  </si>
  <si>
    <t xml:space="preserve">human capital value = </t>
  </si>
  <si>
    <t>Cost to Company in employing to Mr. X</t>
  </si>
  <si>
    <t>Total</t>
  </si>
  <si>
    <t>Salary before tax ( Salary x 12 / ( 1 - Tax )</t>
  </si>
  <si>
    <t>Add: Employee’s PF contribution (PF x 12)</t>
  </si>
  <si>
    <t>Add: Employer’s PF contribution (PF x 12)</t>
  </si>
  <si>
    <t>Capital base</t>
  </si>
  <si>
    <t>Equity Share Capital paid up (…. shares of ... each)</t>
  </si>
  <si>
    <t>Less: Calls in arrears</t>
  </si>
  <si>
    <r>
      <rPr>
        <b/>
        <sz val="11"/>
        <color theme="1"/>
        <rFont val="Calibri"/>
        <family val="2"/>
        <scheme val="minor"/>
      </rPr>
      <t>Target Profit</t>
    </r>
    <r>
      <rPr>
        <sz val="11"/>
        <color theme="1"/>
        <rFont val="Calibri"/>
        <family val="2"/>
        <scheme val="minor"/>
      </rPr>
      <t xml:space="preserve"> …..% of capital base</t>
    </r>
  </si>
  <si>
    <t>Add: General Reserve</t>
  </si>
  <si>
    <t xml:space="preserve">           Profit &amp; Loss A/c (balance) at the beginning of the year</t>
  </si>
  <si>
    <t xml:space="preserve">           Profit for the year</t>
  </si>
  <si>
    <t xml:space="preserve">           8% Debentures</t>
  </si>
  <si>
    <r>
      <t xml:space="preserve">Cost of employing </t>
    </r>
    <r>
      <rPr>
        <b/>
        <sz val="11"/>
        <color rgb="FFFF0000"/>
        <rFont val="Calibri"/>
        <family val="2"/>
        <scheme val="minor"/>
      </rPr>
      <t>less then</t>
    </r>
    <r>
      <rPr>
        <sz val="11"/>
        <color theme="1"/>
        <rFont val="Calibri"/>
        <family val="2"/>
        <scheme val="minor"/>
      </rPr>
      <t xml:space="preserve"> Target Profit  </t>
    </r>
    <r>
      <rPr>
        <b/>
        <sz val="11"/>
        <color rgb="FFFF0000"/>
        <rFont val="Calibri"/>
        <family val="2"/>
        <scheme val="minor"/>
      </rPr>
      <t>or Not</t>
    </r>
  </si>
  <si>
    <t>Annual earnings up to retirement</t>
  </si>
  <si>
    <r>
      <t xml:space="preserve">( 1 + discount rate ) </t>
    </r>
    <r>
      <rPr>
        <vertAlign val="superscript"/>
        <sz val="11"/>
        <color theme="1"/>
        <rFont val="Calibri"/>
        <family val="2"/>
        <scheme val="minor"/>
      </rPr>
      <t xml:space="preserve">( retirement age - Average age ) </t>
    </r>
  </si>
  <si>
    <t>Capital employed = Debt Capital + Equity capital + Pref. Share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</si>
</sst>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%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9" fontId="0" fillId="0" borderId="10" xfId="2" applyFont="1" applyBorder="1" applyAlignment="1">
      <alignment vertical="center"/>
    </xf>
    <xf numFmtId="10" fontId="0" fillId="0" borderId="10" xfId="2" applyNumberFormat="1" applyFont="1" applyBorder="1" applyAlignment="1">
      <alignment vertical="center"/>
    </xf>
    <xf numFmtId="10" fontId="0" fillId="0" borderId="1" xfId="2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3" fillId="0" borderId="1" xfId="2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3" fontId="7" fillId="0" borderId="10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3" fillId="0" borderId="0" xfId="1" applyFont="1" applyAlignment="1">
      <alignment vertical="center"/>
    </xf>
    <xf numFmtId="43" fontId="0" fillId="0" borderId="0" xfId="1" applyFont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10" xfId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vertical="center"/>
    </xf>
    <xf numFmtId="10" fontId="0" fillId="0" borderId="1" xfId="0" applyNumberForma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0" fillId="0" borderId="3" xfId="1" applyFont="1" applyBorder="1" applyAlignment="1">
      <alignment vertical="center"/>
    </xf>
    <xf numFmtId="43" fontId="0" fillId="0" borderId="5" xfId="1" applyFont="1" applyBorder="1" applyAlignment="1">
      <alignment vertical="center"/>
    </xf>
    <xf numFmtId="43" fontId="0" fillId="0" borderId="11" xfId="1" applyFont="1" applyBorder="1" applyAlignment="1">
      <alignment vertical="center"/>
    </xf>
    <xf numFmtId="43" fontId="0" fillId="0" borderId="8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43" fontId="0" fillId="0" borderId="10" xfId="0" applyNumberFormat="1" applyBorder="1" applyAlignment="1">
      <alignment vertical="center"/>
    </xf>
    <xf numFmtId="43" fontId="3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133350</xdr:rowOff>
    </xdr:from>
    <xdr:to>
      <xdr:col>1</xdr:col>
      <xdr:colOff>1695450</xdr:colOff>
      <xdr:row>4</xdr:row>
      <xdr:rowOff>133350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323850"/>
          <a:ext cx="16383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F10" sqref="F10"/>
    </sheetView>
  </sheetViews>
  <sheetFormatPr defaultRowHeight="18.75" customHeight="1" x14ac:dyDescent="0.25"/>
  <cols>
    <col min="1" max="1" width="68.7109375" style="2" bestFit="1" customWidth="1"/>
    <col min="2" max="16384" width="9.140625" style="2"/>
  </cols>
  <sheetData>
    <row r="1" spans="1:3" ht="18.75" customHeight="1" x14ac:dyDescent="0.25">
      <c r="A1" s="68" t="s">
        <v>0</v>
      </c>
      <c r="B1" s="68"/>
      <c r="C1" s="68"/>
    </row>
    <row r="2" spans="1:3" ht="18.75" customHeight="1" x14ac:dyDescent="0.25">
      <c r="A2" s="3"/>
      <c r="B2" s="4" t="s">
        <v>7</v>
      </c>
      <c r="C2" s="5" t="s">
        <v>8</v>
      </c>
    </row>
    <row r="3" spans="1:3" ht="18.75" customHeight="1" x14ac:dyDescent="0.25">
      <c r="A3" s="13" t="s">
        <v>6</v>
      </c>
      <c r="B3" s="7"/>
      <c r="C3" s="8">
        <v>890</v>
      </c>
    </row>
    <row r="4" spans="1:3" ht="18.75" customHeight="1" x14ac:dyDescent="0.25">
      <c r="A4" s="13" t="s">
        <v>1</v>
      </c>
      <c r="B4" s="9"/>
      <c r="C4" s="10"/>
    </row>
    <row r="5" spans="1:3" ht="42" customHeight="1" x14ac:dyDescent="0.25">
      <c r="A5" s="29" t="s">
        <v>42</v>
      </c>
      <c r="B5" s="9">
        <v>461</v>
      </c>
      <c r="C5" s="10"/>
    </row>
    <row r="6" spans="1:3" ht="18.75" customHeight="1" x14ac:dyDescent="0.25">
      <c r="A6" s="6" t="s">
        <v>34</v>
      </c>
      <c r="B6" s="9">
        <v>24</v>
      </c>
      <c r="C6" s="10"/>
    </row>
    <row r="7" spans="1:3" ht="18.75" customHeight="1" x14ac:dyDescent="0.25">
      <c r="A7" s="6" t="s">
        <v>33</v>
      </c>
      <c r="B7" s="9"/>
      <c r="C7" s="10"/>
    </row>
    <row r="8" spans="1:3" ht="18.75" customHeight="1" x14ac:dyDescent="0.25">
      <c r="A8" s="6" t="s">
        <v>31</v>
      </c>
      <c r="B8" s="9"/>
      <c r="C8" s="10"/>
    </row>
    <row r="9" spans="1:3" ht="18.75" customHeight="1" x14ac:dyDescent="0.25">
      <c r="A9" s="6" t="s">
        <v>32</v>
      </c>
      <c r="B9" s="9"/>
      <c r="C9" s="10"/>
    </row>
    <row r="10" spans="1:3" ht="18.75" customHeight="1" x14ac:dyDescent="0.25">
      <c r="A10" s="6" t="s">
        <v>29</v>
      </c>
      <c r="B10" s="9">
        <v>9</v>
      </c>
      <c r="C10" s="10"/>
    </row>
    <row r="11" spans="1:3" ht="18.75" customHeight="1" x14ac:dyDescent="0.25">
      <c r="A11" s="6" t="s">
        <v>30</v>
      </c>
      <c r="B11" s="11">
        <v>55</v>
      </c>
      <c r="C11" s="12">
        <f>SUM(B5:B11)</f>
        <v>549</v>
      </c>
    </row>
    <row r="12" spans="1:3" ht="18.75" customHeight="1" x14ac:dyDescent="0.25">
      <c r="A12" s="13" t="s">
        <v>9</v>
      </c>
      <c r="B12" s="9"/>
      <c r="C12" s="16">
        <f>C3-C11</f>
        <v>341</v>
      </c>
    </row>
    <row r="13" spans="1:3" ht="18.75" customHeight="1" x14ac:dyDescent="0.25">
      <c r="A13" s="6" t="s">
        <v>10</v>
      </c>
      <c r="B13" s="9"/>
      <c r="C13" s="10">
        <v>55</v>
      </c>
    </row>
    <row r="14" spans="1:3" ht="18.75" customHeight="1" x14ac:dyDescent="0.25">
      <c r="A14" s="14" t="s">
        <v>11</v>
      </c>
      <c r="B14" s="4"/>
      <c r="C14" s="15">
        <f>SUM(C12:C13)</f>
        <v>396</v>
      </c>
    </row>
    <row r="17" spans="1:4" ht="18.75" customHeight="1" x14ac:dyDescent="0.25">
      <c r="A17" s="69" t="s">
        <v>2</v>
      </c>
      <c r="B17" s="70"/>
      <c r="C17" s="70"/>
      <c r="D17" s="71"/>
    </row>
    <row r="18" spans="1:4" ht="18.75" customHeight="1" x14ac:dyDescent="0.25">
      <c r="A18" s="6"/>
      <c r="B18" s="4" t="s">
        <v>7</v>
      </c>
      <c r="C18" s="5" t="s">
        <v>8</v>
      </c>
      <c r="D18" s="21" t="s">
        <v>3</v>
      </c>
    </row>
    <row r="19" spans="1:4" ht="18.75" customHeight="1" x14ac:dyDescent="0.25">
      <c r="A19" s="13" t="s">
        <v>37</v>
      </c>
      <c r="B19" s="7"/>
      <c r="C19" s="19"/>
      <c r="D19" s="22"/>
    </row>
    <row r="20" spans="1:4" ht="18.75" customHeight="1" x14ac:dyDescent="0.25">
      <c r="A20" s="6" t="s">
        <v>25</v>
      </c>
      <c r="B20" s="9"/>
      <c r="C20" s="19">
        <v>82</v>
      </c>
      <c r="D20" s="23">
        <f>C20/C$14</f>
        <v>0.20707070707070707</v>
      </c>
    </row>
    <row r="21" spans="1:4" ht="18.75" customHeight="1" x14ac:dyDescent="0.25">
      <c r="A21" s="13" t="s">
        <v>38</v>
      </c>
      <c r="B21" s="9"/>
      <c r="C21" s="19"/>
      <c r="D21" s="23"/>
    </row>
    <row r="22" spans="1:4" ht="18.75" customHeight="1" x14ac:dyDescent="0.25">
      <c r="A22" s="6" t="s">
        <v>12</v>
      </c>
      <c r="B22" s="9"/>
      <c r="C22" s="19">
        <v>9</v>
      </c>
      <c r="D22" s="23">
        <f>C22/C$14</f>
        <v>2.2727272727272728E-2</v>
      </c>
    </row>
    <row r="23" spans="1:4" ht="18.75" customHeight="1" x14ac:dyDescent="0.25">
      <c r="A23" s="13" t="s">
        <v>39</v>
      </c>
      <c r="B23" s="9"/>
      <c r="C23" s="19"/>
      <c r="D23" s="23"/>
    </row>
    <row r="24" spans="1:4" ht="18.75" customHeight="1" x14ac:dyDescent="0.25">
      <c r="A24" s="6" t="s">
        <v>35</v>
      </c>
      <c r="B24" s="9">
        <v>43</v>
      </c>
      <c r="C24" s="19"/>
      <c r="D24" s="23"/>
    </row>
    <row r="25" spans="1:4" ht="18.75" customHeight="1" x14ac:dyDescent="0.25">
      <c r="A25" s="28" t="s">
        <v>27</v>
      </c>
      <c r="B25" s="9"/>
      <c r="C25" s="19"/>
      <c r="D25" s="23"/>
    </row>
    <row r="26" spans="1:4" ht="18.75" customHeight="1" x14ac:dyDescent="0.25">
      <c r="A26" s="28" t="s">
        <v>15</v>
      </c>
      <c r="B26" s="11">
        <v>27</v>
      </c>
      <c r="C26" s="19">
        <f>SUM(B24:B26)</f>
        <v>70</v>
      </c>
      <c r="D26" s="23">
        <f>C26/C$14</f>
        <v>0.17676767676767677</v>
      </c>
    </row>
    <row r="27" spans="1:4" ht="18.75" customHeight="1" x14ac:dyDescent="0.25">
      <c r="A27" s="13" t="s">
        <v>40</v>
      </c>
      <c r="B27" s="7"/>
      <c r="C27" s="19"/>
      <c r="D27" s="23"/>
    </row>
    <row r="28" spans="1:4" ht="18.75" customHeight="1" x14ac:dyDescent="0.25">
      <c r="A28" s="6" t="s">
        <v>13</v>
      </c>
      <c r="B28" s="9">
        <v>2</v>
      </c>
      <c r="C28" s="19"/>
      <c r="D28" s="23"/>
    </row>
    <row r="29" spans="1:4" ht="18.75" customHeight="1" x14ac:dyDescent="0.25">
      <c r="A29" s="6" t="s">
        <v>16</v>
      </c>
      <c r="B29" s="9">
        <v>18</v>
      </c>
      <c r="C29" s="19"/>
      <c r="D29" s="23"/>
    </row>
    <row r="30" spans="1:4" ht="18.75" customHeight="1" x14ac:dyDescent="0.25">
      <c r="A30" s="28" t="s">
        <v>26</v>
      </c>
      <c r="B30" s="11">
        <v>95</v>
      </c>
      <c r="C30" s="19">
        <f>SUM(B28:B30)</f>
        <v>115</v>
      </c>
      <c r="D30" s="23">
        <f>C30/C$14</f>
        <v>0.29040404040404039</v>
      </c>
    </row>
    <row r="31" spans="1:4" ht="18.75" customHeight="1" x14ac:dyDescent="0.25">
      <c r="A31" s="13" t="s">
        <v>41</v>
      </c>
      <c r="B31" s="9"/>
      <c r="C31" s="19"/>
      <c r="D31" s="23"/>
    </row>
    <row r="32" spans="1:4" ht="18.75" customHeight="1" x14ac:dyDescent="0.25">
      <c r="A32" s="6" t="s">
        <v>14</v>
      </c>
      <c r="B32" s="9">
        <v>17</v>
      </c>
      <c r="C32" s="19"/>
      <c r="D32" s="23"/>
    </row>
    <row r="33" spans="1:4" ht="18.75" customHeight="1" x14ac:dyDescent="0.25">
      <c r="A33" s="28" t="s">
        <v>28</v>
      </c>
      <c r="B33" s="9"/>
      <c r="C33" s="19"/>
      <c r="D33" s="23"/>
    </row>
    <row r="34" spans="1:4" ht="18.75" customHeight="1" x14ac:dyDescent="0.25">
      <c r="A34" s="28" t="s">
        <v>17</v>
      </c>
      <c r="B34" s="9">
        <v>45</v>
      </c>
      <c r="C34" s="19"/>
      <c r="D34" s="23"/>
    </row>
    <row r="35" spans="1:4" ht="18.75" customHeight="1" x14ac:dyDescent="0.25">
      <c r="A35" s="28" t="s">
        <v>18</v>
      </c>
      <c r="B35" s="9">
        <v>3</v>
      </c>
      <c r="C35" s="19"/>
      <c r="D35" s="23"/>
    </row>
    <row r="36" spans="1:4" ht="18.75" customHeight="1" x14ac:dyDescent="0.25">
      <c r="A36" s="28" t="s">
        <v>36</v>
      </c>
      <c r="B36" s="9">
        <v>55</v>
      </c>
      <c r="C36" s="19">
        <f>SUM(B32:B36)</f>
        <v>120</v>
      </c>
      <c r="D36" s="23">
        <f>C36/C$14</f>
        <v>0.30303030303030304</v>
      </c>
    </row>
    <row r="37" spans="1:4" ht="18.75" customHeight="1" x14ac:dyDescent="0.25">
      <c r="A37" s="20"/>
      <c r="B37" s="4"/>
      <c r="C37" s="25">
        <f>SUM(C19:C36)</f>
        <v>396</v>
      </c>
      <c r="D37" s="26">
        <f>SUM(D19:D36)</f>
        <v>1</v>
      </c>
    </row>
    <row r="40" spans="1:4" ht="18.75" customHeight="1" x14ac:dyDescent="0.25">
      <c r="A40" s="69" t="s">
        <v>4</v>
      </c>
      <c r="B40" s="70"/>
      <c r="C40" s="71"/>
    </row>
    <row r="41" spans="1:4" ht="18.75" customHeight="1" x14ac:dyDescent="0.25">
      <c r="A41" s="6"/>
      <c r="B41" s="4" t="s">
        <v>5</v>
      </c>
      <c r="C41" s="5" t="s">
        <v>5</v>
      </c>
    </row>
    <row r="42" spans="1:4" ht="18.75" customHeight="1" x14ac:dyDescent="0.25">
      <c r="A42" s="13" t="s">
        <v>19</v>
      </c>
      <c r="B42" s="9"/>
      <c r="C42" s="10">
        <v>225</v>
      </c>
    </row>
    <row r="43" spans="1:4" ht="18.75" customHeight="1" x14ac:dyDescent="0.25">
      <c r="A43" s="6" t="s">
        <v>24</v>
      </c>
      <c r="B43" s="9">
        <v>17</v>
      </c>
      <c r="C43" s="10"/>
    </row>
    <row r="44" spans="1:4" ht="18.75" customHeight="1" x14ac:dyDescent="0.25">
      <c r="A44" s="6" t="s">
        <v>20</v>
      </c>
      <c r="B44" s="9">
        <v>9</v>
      </c>
      <c r="C44" s="10"/>
    </row>
    <row r="45" spans="1:4" ht="18.75" customHeight="1" x14ac:dyDescent="0.25">
      <c r="A45" s="6" t="s">
        <v>21</v>
      </c>
      <c r="B45" s="9">
        <v>82</v>
      </c>
      <c r="C45" s="10"/>
    </row>
    <row r="46" spans="1:4" ht="18.75" customHeight="1" x14ac:dyDescent="0.25">
      <c r="A46" s="6" t="s">
        <v>43</v>
      </c>
      <c r="B46" s="9">
        <v>43</v>
      </c>
      <c r="C46" s="10"/>
    </row>
    <row r="47" spans="1:4" ht="18.75" customHeight="1" x14ac:dyDescent="0.25">
      <c r="A47" s="6" t="s">
        <v>22</v>
      </c>
      <c r="B47" s="9">
        <v>2</v>
      </c>
      <c r="C47" s="10"/>
    </row>
    <row r="48" spans="1:4" ht="18.75" customHeight="1" x14ac:dyDescent="0.25">
      <c r="A48" s="6" t="s">
        <v>23</v>
      </c>
      <c r="B48" s="9">
        <v>18</v>
      </c>
      <c r="C48" s="10">
        <f>SUM(B43:B48)</f>
        <v>171</v>
      </c>
    </row>
    <row r="49" spans="1:3" ht="18.75" customHeight="1" x14ac:dyDescent="0.25">
      <c r="A49" s="27" t="s">
        <v>11</v>
      </c>
      <c r="B49" s="4"/>
      <c r="C49" s="15">
        <f>SUM(C42:C48)</f>
        <v>396</v>
      </c>
    </row>
  </sheetData>
  <mergeCells count="3">
    <mergeCell ref="A1:C1"/>
    <mergeCell ref="A17:D17"/>
    <mergeCell ref="A40:C4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A4" sqref="A4"/>
    </sheetView>
  </sheetViews>
  <sheetFormatPr defaultRowHeight="15" x14ac:dyDescent="0.25"/>
  <cols>
    <col min="1" max="1" width="68.7109375" bestFit="1" customWidth="1"/>
  </cols>
  <sheetData>
    <row r="1" spans="1:4" x14ac:dyDescent="0.25">
      <c r="A1" t="s">
        <v>44</v>
      </c>
    </row>
    <row r="3" spans="1:4" x14ac:dyDescent="0.25">
      <c r="A3" s="68" t="s">
        <v>52</v>
      </c>
      <c r="B3" s="68"/>
      <c r="C3" s="68"/>
      <c r="D3" s="2"/>
    </row>
    <row r="4" spans="1:4" x14ac:dyDescent="0.25">
      <c r="A4" s="3"/>
      <c r="B4" s="4" t="s">
        <v>7</v>
      </c>
      <c r="C4" s="5" t="s">
        <v>8</v>
      </c>
      <c r="D4" s="2"/>
    </row>
    <row r="5" spans="1:4" x14ac:dyDescent="0.25">
      <c r="A5" s="13" t="s">
        <v>6</v>
      </c>
      <c r="B5" s="7"/>
      <c r="C5" s="8">
        <v>890</v>
      </c>
      <c r="D5" s="2"/>
    </row>
    <row r="6" spans="1:4" x14ac:dyDescent="0.25">
      <c r="A6" s="13" t="s">
        <v>1</v>
      </c>
      <c r="B6" s="9"/>
      <c r="C6" s="10"/>
      <c r="D6" s="2"/>
    </row>
    <row r="7" spans="1:4" x14ac:dyDescent="0.25">
      <c r="A7" s="29"/>
      <c r="B7" s="9">
        <v>461</v>
      </c>
      <c r="C7" s="10"/>
      <c r="D7" s="2"/>
    </row>
    <row r="8" spans="1:4" x14ac:dyDescent="0.25">
      <c r="A8" s="6"/>
      <c r="B8" s="9">
        <v>24</v>
      </c>
      <c r="C8" s="10"/>
      <c r="D8" s="2"/>
    </row>
    <row r="9" spans="1:4" x14ac:dyDescent="0.25">
      <c r="A9" s="6"/>
      <c r="B9" s="9"/>
      <c r="C9" s="10"/>
      <c r="D9" s="2"/>
    </row>
    <row r="10" spans="1:4" x14ac:dyDescent="0.25">
      <c r="A10" s="6"/>
      <c r="B10" s="9"/>
      <c r="C10" s="10"/>
      <c r="D10" s="2"/>
    </row>
    <row r="11" spans="1:4" x14ac:dyDescent="0.25">
      <c r="A11" s="6"/>
      <c r="B11" s="9"/>
      <c r="C11" s="10"/>
      <c r="D11" s="2"/>
    </row>
    <row r="12" spans="1:4" x14ac:dyDescent="0.25">
      <c r="A12" s="6"/>
      <c r="B12" s="11">
        <v>9</v>
      </c>
      <c r="C12" s="12">
        <f>SUM(B5:B12)</f>
        <v>494</v>
      </c>
      <c r="D12" s="2"/>
    </row>
    <row r="13" spans="1:4" x14ac:dyDescent="0.25">
      <c r="A13" s="13" t="s">
        <v>48</v>
      </c>
      <c r="B13" s="9"/>
      <c r="C13" s="10">
        <f>C5-C12</f>
        <v>396</v>
      </c>
      <c r="D13" s="2"/>
    </row>
    <row r="14" spans="1:4" x14ac:dyDescent="0.25">
      <c r="A14" s="28" t="s">
        <v>47</v>
      </c>
      <c r="B14" s="11"/>
      <c r="C14" s="12">
        <v>17</v>
      </c>
      <c r="D14" s="2"/>
    </row>
    <row r="15" spans="1:4" x14ac:dyDescent="0.25">
      <c r="A15" s="13" t="s">
        <v>49</v>
      </c>
      <c r="B15" s="9"/>
      <c r="C15" s="16">
        <f>C13-C14</f>
        <v>379</v>
      </c>
      <c r="D15" s="2"/>
    </row>
    <row r="16" spans="1:4" x14ac:dyDescent="0.25">
      <c r="A16" s="6" t="s">
        <v>10</v>
      </c>
      <c r="B16" s="9"/>
      <c r="C16" s="10">
        <v>55</v>
      </c>
      <c r="D16" s="2"/>
    </row>
    <row r="17" spans="1:4" x14ac:dyDescent="0.25">
      <c r="A17" s="14" t="s">
        <v>11</v>
      </c>
      <c r="B17" s="4"/>
      <c r="C17" s="15">
        <f>SUM(C15:C16)</f>
        <v>434</v>
      </c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69" t="s">
        <v>2</v>
      </c>
      <c r="B20" s="70"/>
      <c r="C20" s="70"/>
      <c r="D20" s="71"/>
    </row>
    <row r="21" spans="1:4" x14ac:dyDescent="0.25">
      <c r="A21" s="6"/>
      <c r="B21" s="4" t="s">
        <v>7</v>
      </c>
      <c r="C21" s="5" t="s">
        <v>8</v>
      </c>
      <c r="D21" s="21" t="s">
        <v>3</v>
      </c>
    </row>
    <row r="22" spans="1:4" x14ac:dyDescent="0.25">
      <c r="A22" s="13" t="s">
        <v>37</v>
      </c>
      <c r="B22" s="7"/>
      <c r="C22" s="19"/>
      <c r="D22" s="22"/>
    </row>
    <row r="23" spans="1:4" x14ac:dyDescent="0.25">
      <c r="A23" s="6"/>
      <c r="B23" s="9"/>
      <c r="C23" s="19">
        <v>82</v>
      </c>
      <c r="D23" s="23">
        <f>C23/C$15</f>
        <v>0.21635883905013192</v>
      </c>
    </row>
    <row r="24" spans="1:4" x14ac:dyDescent="0.25">
      <c r="A24" s="13" t="s">
        <v>38</v>
      </c>
      <c r="B24" s="9"/>
      <c r="C24" s="19"/>
      <c r="D24" s="23"/>
    </row>
    <row r="25" spans="1:4" x14ac:dyDescent="0.25">
      <c r="A25" s="6"/>
      <c r="B25" s="9"/>
      <c r="C25" s="19">
        <v>9</v>
      </c>
      <c r="D25" s="23">
        <f>C25/C$15</f>
        <v>2.3746701846965697E-2</v>
      </c>
    </row>
    <row r="26" spans="1:4" x14ac:dyDescent="0.25">
      <c r="A26" s="13" t="s">
        <v>39</v>
      </c>
      <c r="B26" s="9"/>
      <c r="C26" s="19"/>
      <c r="D26" s="23"/>
    </row>
    <row r="27" spans="1:4" x14ac:dyDescent="0.25">
      <c r="A27" s="6" t="s">
        <v>50</v>
      </c>
      <c r="B27" s="9">
        <v>55</v>
      </c>
      <c r="C27" s="19"/>
      <c r="D27" s="23"/>
    </row>
    <row r="28" spans="1:4" x14ac:dyDescent="0.25">
      <c r="A28" s="28"/>
      <c r="B28" s="9">
        <v>43</v>
      </c>
      <c r="C28" s="19"/>
      <c r="D28" s="23"/>
    </row>
    <row r="29" spans="1:4" x14ac:dyDescent="0.25">
      <c r="A29" s="28"/>
      <c r="B29" s="11">
        <v>27</v>
      </c>
      <c r="C29" s="19">
        <f>SUM(B27:B29)</f>
        <v>125</v>
      </c>
      <c r="D29" s="23">
        <f>C29/C$15</f>
        <v>0.32981530343007914</v>
      </c>
    </row>
    <row r="30" spans="1:4" x14ac:dyDescent="0.25">
      <c r="A30" s="13" t="s">
        <v>40</v>
      </c>
      <c r="B30" s="7"/>
      <c r="C30" s="19"/>
      <c r="D30" s="23"/>
    </row>
    <row r="31" spans="1:4" x14ac:dyDescent="0.25">
      <c r="A31" s="6"/>
      <c r="B31" s="9">
        <v>2</v>
      </c>
      <c r="C31" s="19"/>
      <c r="D31" s="23"/>
    </row>
    <row r="32" spans="1:4" x14ac:dyDescent="0.25">
      <c r="A32" s="6"/>
      <c r="B32" s="9">
        <v>18</v>
      </c>
      <c r="C32" s="19"/>
      <c r="D32" s="23"/>
    </row>
    <row r="33" spans="1:4" x14ac:dyDescent="0.25">
      <c r="A33" s="28"/>
      <c r="B33" s="11">
        <v>95</v>
      </c>
      <c r="C33" s="19">
        <f>SUM(B31:B33)</f>
        <v>115</v>
      </c>
      <c r="D33" s="23">
        <f>C33/C$15</f>
        <v>0.30343007915567283</v>
      </c>
    </row>
    <row r="34" spans="1:4" x14ac:dyDescent="0.25">
      <c r="A34" s="13" t="s">
        <v>41</v>
      </c>
      <c r="B34" s="9"/>
      <c r="C34" s="19"/>
      <c r="D34" s="23"/>
    </row>
    <row r="35" spans="1:4" x14ac:dyDescent="0.25">
      <c r="A35" s="30" t="s">
        <v>45</v>
      </c>
      <c r="B35" s="9"/>
      <c r="C35" s="19"/>
      <c r="D35" s="23"/>
    </row>
    <row r="36" spans="1:4" x14ac:dyDescent="0.25">
      <c r="A36" s="28"/>
      <c r="B36" s="9"/>
      <c r="C36" s="19"/>
      <c r="D36" s="23"/>
    </row>
    <row r="37" spans="1:4" x14ac:dyDescent="0.25">
      <c r="A37" s="28"/>
      <c r="B37" s="9">
        <v>45</v>
      </c>
      <c r="C37" s="19"/>
      <c r="D37" s="23"/>
    </row>
    <row r="38" spans="1:4" x14ac:dyDescent="0.25">
      <c r="A38" s="28"/>
      <c r="B38" s="9">
        <v>3</v>
      </c>
      <c r="C38" s="19"/>
      <c r="D38" s="23"/>
    </row>
    <row r="39" spans="1:4" x14ac:dyDescent="0.25">
      <c r="A39" s="28"/>
      <c r="B39" s="9">
        <v>55</v>
      </c>
      <c r="C39" s="19">
        <f>SUM(B35:B39)</f>
        <v>103</v>
      </c>
      <c r="D39" s="23">
        <f>C39/C$15</f>
        <v>0.27176781002638523</v>
      </c>
    </row>
    <row r="40" spans="1:4" x14ac:dyDescent="0.25">
      <c r="A40" s="20"/>
      <c r="B40" s="4"/>
      <c r="C40" s="25">
        <f>SUM(C22:C39)</f>
        <v>434</v>
      </c>
      <c r="D40" s="26">
        <f>SUM(D22:D39)</f>
        <v>1.1451187335092348</v>
      </c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  <row r="43" spans="1:4" x14ac:dyDescent="0.25">
      <c r="A43" s="69" t="s">
        <v>51</v>
      </c>
      <c r="B43" s="70"/>
      <c r="C43" s="71"/>
      <c r="D43" s="2"/>
    </row>
    <row r="44" spans="1:4" x14ac:dyDescent="0.25">
      <c r="A44" s="6"/>
      <c r="B44" s="4" t="s">
        <v>5</v>
      </c>
      <c r="C44" s="5" t="s">
        <v>5</v>
      </c>
      <c r="D44" s="2"/>
    </row>
    <row r="45" spans="1:4" x14ac:dyDescent="0.25">
      <c r="A45" s="13" t="s">
        <v>19</v>
      </c>
      <c r="B45" s="9"/>
      <c r="C45" s="10">
        <v>225</v>
      </c>
      <c r="D45" s="2"/>
    </row>
    <row r="46" spans="1:4" x14ac:dyDescent="0.25">
      <c r="A46" s="13" t="s">
        <v>46</v>
      </c>
      <c r="B46" s="9">
        <v>55</v>
      </c>
      <c r="C46" s="10"/>
      <c r="D46" s="2"/>
    </row>
    <row r="47" spans="1:4" x14ac:dyDescent="0.25">
      <c r="A47" s="6"/>
      <c r="B47" s="9">
        <v>9</v>
      </c>
      <c r="C47" s="10"/>
      <c r="D47" s="2"/>
    </row>
    <row r="48" spans="1:4" x14ac:dyDescent="0.25">
      <c r="A48" s="6"/>
      <c r="B48" s="9">
        <v>82</v>
      </c>
      <c r="C48" s="10"/>
      <c r="D48" s="2"/>
    </row>
    <row r="49" spans="1:4" x14ac:dyDescent="0.25">
      <c r="A49" s="6"/>
      <c r="B49" s="9">
        <v>43</v>
      </c>
      <c r="C49" s="10"/>
      <c r="D49" s="2"/>
    </row>
    <row r="50" spans="1:4" x14ac:dyDescent="0.25">
      <c r="A50" s="6"/>
      <c r="B50" s="9">
        <v>2</v>
      </c>
      <c r="C50" s="10"/>
      <c r="D50" s="2"/>
    </row>
    <row r="51" spans="1:4" x14ac:dyDescent="0.25">
      <c r="A51" s="6"/>
      <c r="B51" s="9">
        <v>18</v>
      </c>
      <c r="C51" s="10">
        <f>SUM(B46:B51)</f>
        <v>209</v>
      </c>
      <c r="D51" s="2"/>
    </row>
    <row r="52" spans="1:4" x14ac:dyDescent="0.25">
      <c r="A52" s="27" t="s">
        <v>11</v>
      </c>
      <c r="B52" s="4"/>
      <c r="C52" s="15">
        <f>SUM(C45:C51)</f>
        <v>434</v>
      </c>
      <c r="D52" s="2"/>
    </row>
  </sheetData>
  <mergeCells count="3">
    <mergeCell ref="A3:C3"/>
    <mergeCell ref="A20:D20"/>
    <mergeCell ref="A43:C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activeCell="B30" sqref="B30"/>
    </sheetView>
  </sheetViews>
  <sheetFormatPr defaultRowHeight="21" customHeight="1" x14ac:dyDescent="0.25"/>
  <cols>
    <col min="1" max="1" width="4.42578125" style="18" customWidth="1"/>
    <col min="2" max="2" width="74.28515625" style="2" customWidth="1"/>
    <col min="3" max="3" width="9.28515625" style="2" customWidth="1"/>
    <col min="4" max="16384" width="9.140625" style="2"/>
  </cols>
  <sheetData>
    <row r="1" spans="1:3" ht="21" customHeight="1" x14ac:dyDescent="0.25">
      <c r="B1" s="72" t="s">
        <v>85</v>
      </c>
      <c r="C1" s="72"/>
    </row>
    <row r="3" spans="1:3" ht="21" customHeight="1" x14ac:dyDescent="0.25">
      <c r="B3" s="32" t="s">
        <v>53</v>
      </c>
      <c r="C3" s="50">
        <f>C78*(100%-C74)</f>
        <v>662.9</v>
      </c>
    </row>
    <row r="4" spans="1:3" ht="21" customHeight="1" x14ac:dyDescent="0.25">
      <c r="B4" s="13" t="s">
        <v>74</v>
      </c>
      <c r="C4" s="42">
        <f>C76*(100%-C74)</f>
        <v>168</v>
      </c>
    </row>
    <row r="5" spans="1:3" ht="21" customHeight="1" x14ac:dyDescent="0.25">
      <c r="B5" s="13"/>
      <c r="C5" s="43">
        <f>SUM(C3:C4)</f>
        <v>830.9</v>
      </c>
    </row>
    <row r="6" spans="1:3" ht="21" customHeight="1" x14ac:dyDescent="0.25">
      <c r="B6" s="6" t="s">
        <v>55</v>
      </c>
      <c r="C6" s="35"/>
    </row>
    <row r="7" spans="1:3" ht="21" customHeight="1" x14ac:dyDescent="0.25">
      <c r="B7" s="6" t="s">
        <v>54</v>
      </c>
      <c r="C7" s="35"/>
    </row>
    <row r="8" spans="1:3" ht="21" customHeight="1" x14ac:dyDescent="0.25">
      <c r="B8" s="6" t="s">
        <v>102</v>
      </c>
      <c r="C8" s="35"/>
    </row>
    <row r="9" spans="1:3" ht="21" customHeight="1" x14ac:dyDescent="0.25">
      <c r="B9" s="6" t="s">
        <v>103</v>
      </c>
      <c r="C9" s="35">
        <f>C38*C45</f>
        <v>293.755</v>
      </c>
    </row>
    <row r="10" spans="1:3" ht="21" customHeight="1" x14ac:dyDescent="0.25">
      <c r="B10" s="6"/>
      <c r="C10" s="35"/>
    </row>
    <row r="11" spans="1:3" ht="21" customHeight="1" x14ac:dyDescent="0.25">
      <c r="B11" s="14" t="s">
        <v>85</v>
      </c>
      <c r="C11" s="36">
        <f>C5-SUM(C6:C10)</f>
        <v>537.14499999999998</v>
      </c>
    </row>
    <row r="13" spans="1:3" ht="21" customHeight="1" x14ac:dyDescent="0.25">
      <c r="A13" s="18">
        <v>1</v>
      </c>
      <c r="B13" s="2" t="s">
        <v>56</v>
      </c>
      <c r="C13" s="37">
        <v>1600</v>
      </c>
    </row>
    <row r="14" spans="1:3" ht="21" customHeight="1" x14ac:dyDescent="0.25">
      <c r="C14" s="38"/>
    </row>
    <row r="15" spans="1:3" ht="21" customHeight="1" x14ac:dyDescent="0.25">
      <c r="A15" s="18">
        <v>2</v>
      </c>
      <c r="B15" s="32" t="s">
        <v>57</v>
      </c>
      <c r="C15" s="39"/>
    </row>
    <row r="16" spans="1:3" ht="21" customHeight="1" x14ac:dyDescent="0.25">
      <c r="B16" s="6" t="s">
        <v>57</v>
      </c>
      <c r="C16" s="40">
        <v>400</v>
      </c>
    </row>
    <row r="17" spans="1:3" ht="21" customHeight="1" x14ac:dyDescent="0.25">
      <c r="B17" s="6" t="s">
        <v>77</v>
      </c>
      <c r="C17" s="40"/>
    </row>
    <row r="18" spans="1:3" ht="21" customHeight="1" x14ac:dyDescent="0.25">
      <c r="B18" s="6" t="s">
        <v>69</v>
      </c>
      <c r="C18" s="40">
        <v>200</v>
      </c>
    </row>
    <row r="19" spans="1:3" ht="21" customHeight="1" x14ac:dyDescent="0.25">
      <c r="B19" s="6" t="s">
        <v>71</v>
      </c>
      <c r="C19" s="40"/>
    </row>
    <row r="20" spans="1:3" ht="21" customHeight="1" x14ac:dyDescent="0.25">
      <c r="B20" s="6" t="s">
        <v>72</v>
      </c>
      <c r="C20" s="40"/>
    </row>
    <row r="21" spans="1:3" ht="21" customHeight="1" x14ac:dyDescent="0.25">
      <c r="B21" s="6" t="s">
        <v>73</v>
      </c>
      <c r="C21" s="40"/>
    </row>
    <row r="22" spans="1:3" ht="21" customHeight="1" x14ac:dyDescent="0.25">
      <c r="B22" s="20"/>
      <c r="C22" s="41">
        <f>SUM(C16:C21)</f>
        <v>600</v>
      </c>
    </row>
    <row r="23" spans="1:3" ht="21" customHeight="1" x14ac:dyDescent="0.25">
      <c r="B23" s="19"/>
      <c r="C23" s="58"/>
    </row>
    <row r="24" spans="1:3" ht="21" customHeight="1" x14ac:dyDescent="0.25">
      <c r="A24" s="18">
        <v>2</v>
      </c>
      <c r="B24" s="32" t="s">
        <v>99</v>
      </c>
      <c r="C24" s="39"/>
    </row>
    <row r="25" spans="1:3" ht="21" customHeight="1" x14ac:dyDescent="0.25">
      <c r="B25" s="6" t="s">
        <v>84</v>
      </c>
      <c r="C25" s="40">
        <v>200</v>
      </c>
    </row>
    <row r="26" spans="1:3" ht="21" customHeight="1" x14ac:dyDescent="0.25">
      <c r="B26" s="6"/>
      <c r="C26" s="40"/>
    </row>
    <row r="27" spans="1:3" ht="21" customHeight="1" x14ac:dyDescent="0.25">
      <c r="B27" s="20"/>
      <c r="C27" s="41">
        <f>SUM(C25:C26)</f>
        <v>200</v>
      </c>
    </row>
    <row r="28" spans="1:3" ht="21" customHeight="1" x14ac:dyDescent="0.25">
      <c r="B28" s="19"/>
      <c r="C28" s="58"/>
    </row>
    <row r="29" spans="1:3" ht="21" customHeight="1" x14ac:dyDescent="0.25">
      <c r="A29" s="17">
        <v>3</v>
      </c>
      <c r="B29" s="2" t="s">
        <v>140</v>
      </c>
      <c r="C29" s="37">
        <f>C13+C22+C27</f>
        <v>2400</v>
      </c>
    </row>
    <row r="30" spans="1:3" ht="21" customHeight="1" x14ac:dyDescent="0.25">
      <c r="A30" s="17"/>
    </row>
    <row r="31" spans="1:3" ht="21" customHeight="1" x14ac:dyDescent="0.25">
      <c r="A31" s="17">
        <v>4</v>
      </c>
      <c r="B31" s="59" t="s">
        <v>104</v>
      </c>
      <c r="C31" s="4"/>
    </row>
    <row r="32" spans="1:3" ht="21" customHeight="1" x14ac:dyDescent="0.25">
      <c r="A32" s="17"/>
      <c r="B32" s="13" t="s">
        <v>105</v>
      </c>
      <c r="C32" s="60">
        <f>C29</f>
        <v>2400</v>
      </c>
    </row>
    <row r="33" spans="1:3" ht="21" customHeight="1" x14ac:dyDescent="0.25">
      <c r="A33" s="17"/>
      <c r="B33" s="13" t="s">
        <v>106</v>
      </c>
      <c r="C33" s="9"/>
    </row>
    <row r="34" spans="1:3" ht="21" customHeight="1" x14ac:dyDescent="0.25">
      <c r="A34" s="17"/>
      <c r="B34" s="6" t="s">
        <v>107</v>
      </c>
      <c r="C34" s="9">
        <v>140</v>
      </c>
    </row>
    <row r="35" spans="1:3" ht="21" customHeight="1" x14ac:dyDescent="0.25">
      <c r="A35" s="17"/>
      <c r="B35" s="6" t="s">
        <v>108</v>
      </c>
      <c r="C35" s="9">
        <v>20</v>
      </c>
    </row>
    <row r="36" spans="1:3" ht="21" customHeight="1" x14ac:dyDescent="0.25">
      <c r="A36" s="17"/>
      <c r="B36" s="6" t="s">
        <v>109</v>
      </c>
      <c r="C36" s="9">
        <v>10</v>
      </c>
    </row>
    <row r="37" spans="1:3" ht="21" customHeight="1" x14ac:dyDescent="0.25">
      <c r="A37" s="17"/>
      <c r="B37" s="6" t="s">
        <v>110</v>
      </c>
      <c r="C37" s="9">
        <v>30</v>
      </c>
    </row>
    <row r="38" spans="1:3" ht="21" customHeight="1" x14ac:dyDescent="0.25">
      <c r="A38" s="17"/>
      <c r="B38" s="27" t="s">
        <v>104</v>
      </c>
      <c r="C38" s="61">
        <f>C32-SUM(C33:C37)</f>
        <v>2200</v>
      </c>
    </row>
    <row r="39" spans="1:3" ht="21" customHeight="1" x14ac:dyDescent="0.25">
      <c r="A39" s="17"/>
    </row>
    <row r="40" spans="1:3" ht="21" customHeight="1" x14ac:dyDescent="0.25">
      <c r="A40" s="17"/>
    </row>
    <row r="41" spans="1:3" ht="21" customHeight="1" x14ac:dyDescent="0.25">
      <c r="A41" s="17">
        <v>5</v>
      </c>
      <c r="B41" s="31" t="s">
        <v>58</v>
      </c>
      <c r="C41" s="7"/>
    </row>
    <row r="42" spans="1:3" ht="21" customHeight="1" x14ac:dyDescent="0.25">
      <c r="A42" s="17"/>
      <c r="B42" s="6" t="s">
        <v>59</v>
      </c>
      <c r="C42" s="23">
        <f>C49*C54</f>
        <v>5.1025000000000001E-2</v>
      </c>
    </row>
    <row r="43" spans="1:3" ht="21" customHeight="1" x14ac:dyDescent="0.25">
      <c r="A43" s="17"/>
      <c r="B43" s="6" t="s">
        <v>98</v>
      </c>
      <c r="C43" s="23">
        <f>C51*C70</f>
        <v>1.2499999999999999E-2</v>
      </c>
    </row>
    <row r="44" spans="1:3" ht="21" customHeight="1" x14ac:dyDescent="0.25">
      <c r="A44" s="17"/>
      <c r="B44" s="6" t="s">
        <v>60</v>
      </c>
      <c r="C44" s="23">
        <f>C47*C68</f>
        <v>6.9999999999999993E-2</v>
      </c>
    </row>
    <row r="45" spans="1:3" ht="21" customHeight="1" x14ac:dyDescent="0.25">
      <c r="A45" s="17"/>
      <c r="B45" s="20"/>
      <c r="C45" s="26">
        <f>SUM(C42:C44)</f>
        <v>0.133525</v>
      </c>
    </row>
    <row r="46" spans="1:3" ht="21" customHeight="1" x14ac:dyDescent="0.25">
      <c r="A46" s="17"/>
    </row>
    <row r="47" spans="1:3" ht="21" customHeight="1" x14ac:dyDescent="0.25">
      <c r="A47" s="17">
        <v>6</v>
      </c>
      <c r="B47" s="2" t="s">
        <v>63</v>
      </c>
      <c r="C47" s="33">
        <f>C13/C29</f>
        <v>0.66666666666666663</v>
      </c>
    </row>
    <row r="48" spans="1:3" ht="21" customHeight="1" x14ac:dyDescent="0.25">
      <c r="A48" s="17"/>
      <c r="C48" s="33"/>
    </row>
    <row r="49" spans="1:3" ht="21" customHeight="1" x14ac:dyDescent="0.25">
      <c r="A49" s="17">
        <v>7</v>
      </c>
      <c r="B49" s="2" t="s">
        <v>64</v>
      </c>
      <c r="C49" s="33">
        <f>C22/C29</f>
        <v>0.25</v>
      </c>
    </row>
    <row r="50" spans="1:3" ht="21" customHeight="1" x14ac:dyDescent="0.25">
      <c r="A50" s="17"/>
    </row>
    <row r="51" spans="1:3" ht="21" customHeight="1" x14ac:dyDescent="0.25">
      <c r="A51" s="17">
        <v>8</v>
      </c>
      <c r="B51" s="2" t="s">
        <v>100</v>
      </c>
      <c r="C51" s="33">
        <f>C27/C29</f>
        <v>8.3333333333333329E-2</v>
      </c>
    </row>
    <row r="52" spans="1:3" ht="21" customHeight="1" x14ac:dyDescent="0.25">
      <c r="A52" s="17"/>
    </row>
    <row r="53" spans="1:3" ht="21" customHeight="1" x14ac:dyDescent="0.25">
      <c r="A53" s="17">
        <v>9</v>
      </c>
      <c r="B53" s="2" t="s">
        <v>62</v>
      </c>
      <c r="C53" s="34"/>
    </row>
    <row r="54" spans="1:3" ht="21" customHeight="1" x14ac:dyDescent="0.25">
      <c r="A54" s="17"/>
      <c r="B54" s="2" t="s">
        <v>61</v>
      </c>
      <c r="C54" s="34">
        <f>(C58*C63)+C56</f>
        <v>0.2041</v>
      </c>
    </row>
    <row r="55" spans="1:3" ht="21" customHeight="1" x14ac:dyDescent="0.25">
      <c r="A55" s="17"/>
      <c r="C55" s="34"/>
    </row>
    <row r="56" spans="1:3" ht="21" customHeight="1" x14ac:dyDescent="0.25">
      <c r="A56" s="17">
        <v>10</v>
      </c>
      <c r="B56" s="4" t="s">
        <v>78</v>
      </c>
      <c r="C56" s="46">
        <v>9.8500000000000004E-2</v>
      </c>
    </row>
    <row r="57" spans="1:3" ht="21" customHeight="1" x14ac:dyDescent="0.25">
      <c r="A57" s="17"/>
      <c r="C57" s="34"/>
    </row>
    <row r="58" spans="1:3" ht="21" customHeight="1" x14ac:dyDescent="0.25">
      <c r="A58" s="17">
        <v>11</v>
      </c>
      <c r="B58" s="4" t="s">
        <v>82</v>
      </c>
      <c r="C58" s="47">
        <v>1.65</v>
      </c>
    </row>
    <row r="59" spans="1:3" ht="21" customHeight="1" x14ac:dyDescent="0.25">
      <c r="A59" s="17"/>
      <c r="C59" s="44"/>
    </row>
    <row r="60" spans="1:3" ht="21" customHeight="1" x14ac:dyDescent="0.25">
      <c r="A60" s="17">
        <v>12</v>
      </c>
      <c r="B60" s="4" t="s">
        <v>81</v>
      </c>
      <c r="C60" s="46">
        <v>0.16250000000000001</v>
      </c>
    </row>
    <row r="61" spans="1:3" ht="21" customHeight="1" x14ac:dyDescent="0.25">
      <c r="A61" s="17"/>
      <c r="C61" s="34"/>
    </row>
    <row r="62" spans="1:3" ht="21" customHeight="1" x14ac:dyDescent="0.25">
      <c r="A62" s="17">
        <v>13</v>
      </c>
      <c r="B62" s="2" t="s">
        <v>79</v>
      </c>
      <c r="C62" s="34"/>
    </row>
    <row r="63" spans="1:3" ht="21" customHeight="1" x14ac:dyDescent="0.25">
      <c r="A63" s="17">
        <v>14</v>
      </c>
      <c r="B63" s="2" t="s">
        <v>80</v>
      </c>
      <c r="C63" s="45">
        <f>C60-C56</f>
        <v>6.4000000000000001E-2</v>
      </c>
    </row>
    <row r="64" spans="1:3" ht="21" customHeight="1" x14ac:dyDescent="0.25">
      <c r="A64" s="17"/>
    </row>
    <row r="65" spans="1:3" ht="21" customHeight="1" x14ac:dyDescent="0.25">
      <c r="A65" s="17">
        <v>15</v>
      </c>
      <c r="B65" s="31" t="s">
        <v>65</v>
      </c>
      <c r="C65" s="7"/>
    </row>
    <row r="66" spans="1:3" ht="21" customHeight="1" x14ac:dyDescent="0.25">
      <c r="B66" s="6" t="s">
        <v>66</v>
      </c>
      <c r="C66" s="23">
        <f>C76/C13</f>
        <v>0.15</v>
      </c>
    </row>
    <row r="67" spans="1:3" ht="21" customHeight="1" x14ac:dyDescent="0.25">
      <c r="B67" s="6" t="s">
        <v>67</v>
      </c>
      <c r="C67" s="23">
        <f>C66*C74</f>
        <v>4.4999999999999998E-2</v>
      </c>
    </row>
    <row r="68" spans="1:3" ht="21" customHeight="1" x14ac:dyDescent="0.25">
      <c r="B68" s="20" t="s">
        <v>68</v>
      </c>
      <c r="C68" s="24">
        <f>C66-C67</f>
        <v>0.105</v>
      </c>
    </row>
    <row r="69" spans="1:3" ht="21" customHeight="1" x14ac:dyDescent="0.25">
      <c r="B69" s="19"/>
      <c r="C69" s="19"/>
    </row>
    <row r="70" spans="1:3" ht="21" customHeight="1" x14ac:dyDescent="0.25">
      <c r="A70" s="17">
        <v>16</v>
      </c>
      <c r="B70" s="4" t="s">
        <v>101</v>
      </c>
      <c r="C70" s="49">
        <v>0.15</v>
      </c>
    </row>
    <row r="72" spans="1:3" ht="21" customHeight="1" x14ac:dyDescent="0.25">
      <c r="A72" s="17">
        <v>17</v>
      </c>
      <c r="B72" s="2" t="s">
        <v>70</v>
      </c>
    </row>
    <row r="74" spans="1:3" ht="21" customHeight="1" x14ac:dyDescent="0.25">
      <c r="A74" s="17">
        <v>18</v>
      </c>
      <c r="B74" s="48" t="s">
        <v>75</v>
      </c>
      <c r="C74" s="49">
        <v>0.3</v>
      </c>
    </row>
    <row r="76" spans="1:3" ht="21" customHeight="1" x14ac:dyDescent="0.25">
      <c r="A76" s="17">
        <v>19</v>
      </c>
      <c r="B76" s="48" t="s">
        <v>83</v>
      </c>
      <c r="C76" s="4">
        <v>240</v>
      </c>
    </row>
    <row r="77" spans="1:3" ht="21" customHeight="1" x14ac:dyDescent="0.25">
      <c r="B77" s="1"/>
    </row>
    <row r="78" spans="1:3" ht="21" customHeight="1" x14ac:dyDescent="0.25">
      <c r="A78" s="17">
        <v>20</v>
      </c>
      <c r="B78" s="48" t="s">
        <v>76</v>
      </c>
      <c r="C78" s="4">
        <v>947</v>
      </c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1" sqref="D11"/>
    </sheetView>
  </sheetViews>
  <sheetFormatPr defaultRowHeight="21" customHeight="1" x14ac:dyDescent="0.25"/>
  <cols>
    <col min="1" max="1" width="49.5703125" style="2" bestFit="1" customWidth="1"/>
    <col min="2" max="2" width="9.28515625" style="2" bestFit="1" customWidth="1"/>
    <col min="3" max="3" width="9.5703125" style="2" bestFit="1" customWidth="1"/>
    <col min="4" max="16384" width="9.140625" style="2"/>
  </cols>
  <sheetData>
    <row r="1" spans="1:3" ht="21" customHeight="1" x14ac:dyDescent="0.25">
      <c r="A1" s="69" t="s">
        <v>88</v>
      </c>
      <c r="B1" s="70"/>
      <c r="C1" s="71"/>
    </row>
    <row r="2" spans="1:3" ht="21" customHeight="1" x14ac:dyDescent="0.25">
      <c r="A2" s="6"/>
      <c r="B2" s="39"/>
      <c r="C2" s="51"/>
    </row>
    <row r="3" spans="1:3" ht="21" customHeight="1" x14ac:dyDescent="0.25">
      <c r="A3" s="6" t="s">
        <v>97</v>
      </c>
      <c r="B3" s="40"/>
      <c r="C3" s="52">
        <v>505</v>
      </c>
    </row>
    <row r="4" spans="1:3" ht="21" customHeight="1" x14ac:dyDescent="0.25">
      <c r="A4" s="6" t="s">
        <v>96</v>
      </c>
      <c r="B4" s="40"/>
      <c r="C4" s="52">
        <v>150</v>
      </c>
    </row>
    <row r="5" spans="1:3" ht="21" customHeight="1" x14ac:dyDescent="0.25">
      <c r="A5" s="6" t="s">
        <v>95</v>
      </c>
      <c r="B5" s="40"/>
      <c r="C5" s="52">
        <f>C3*500%+C4*2</f>
        <v>2825</v>
      </c>
    </row>
    <row r="6" spans="1:3" ht="21" customHeight="1" x14ac:dyDescent="0.25">
      <c r="A6" s="6" t="s">
        <v>86</v>
      </c>
      <c r="B6" s="53"/>
      <c r="C6" s="54">
        <v>50</v>
      </c>
    </row>
    <row r="7" spans="1:3" ht="21" customHeight="1" x14ac:dyDescent="0.25">
      <c r="A7" s="13" t="s">
        <v>87</v>
      </c>
      <c r="B7" s="40"/>
      <c r="C7" s="57">
        <f>SUM(C3:C6)</f>
        <v>3530</v>
      </c>
    </row>
    <row r="8" spans="1:3" ht="21" customHeight="1" x14ac:dyDescent="0.25">
      <c r="A8" s="13" t="s">
        <v>94</v>
      </c>
      <c r="B8" s="40"/>
      <c r="C8" s="52"/>
    </row>
    <row r="9" spans="1:3" ht="21" customHeight="1" x14ac:dyDescent="0.25">
      <c r="A9" s="6" t="s">
        <v>93</v>
      </c>
      <c r="B9" s="40">
        <v>505</v>
      </c>
      <c r="C9" s="52"/>
    </row>
    <row r="10" spans="1:3" ht="21" customHeight="1" x14ac:dyDescent="0.25">
      <c r="A10" s="6" t="s">
        <v>89</v>
      </c>
      <c r="B10" s="40">
        <v>150</v>
      </c>
      <c r="C10" s="52"/>
    </row>
    <row r="11" spans="1:3" ht="21" customHeight="1" x14ac:dyDescent="0.25">
      <c r="A11" s="6" t="s">
        <v>90</v>
      </c>
      <c r="B11" s="40">
        <v>101</v>
      </c>
      <c r="C11" s="52"/>
    </row>
    <row r="12" spans="1:3" ht="21" customHeight="1" x14ac:dyDescent="0.25">
      <c r="A12" s="6" t="s">
        <v>91</v>
      </c>
      <c r="B12" s="40">
        <v>50</v>
      </c>
      <c r="C12" s="52"/>
    </row>
    <row r="13" spans="1:3" ht="21" customHeight="1" x14ac:dyDescent="0.25">
      <c r="A13" s="6" t="s">
        <v>92</v>
      </c>
      <c r="B13" s="40">
        <v>50.5</v>
      </c>
      <c r="C13" s="52">
        <f>SUM(B8:B13)</f>
        <v>856.5</v>
      </c>
    </row>
    <row r="14" spans="1:3" ht="21" customHeight="1" x14ac:dyDescent="0.25">
      <c r="A14" s="27" t="s">
        <v>88</v>
      </c>
      <c r="B14" s="55"/>
      <c r="C14" s="56">
        <f>C7-C13</f>
        <v>2673.5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14" sqref="C14"/>
    </sheetView>
  </sheetViews>
  <sheetFormatPr defaultRowHeight="18.75" customHeight="1" x14ac:dyDescent="0.25"/>
  <cols>
    <col min="1" max="1" width="6.85546875" style="17" customWidth="1"/>
    <col min="2" max="2" width="57.140625" style="2" bestFit="1" customWidth="1"/>
    <col min="3" max="3" width="37.140625" style="2" bestFit="1" customWidth="1"/>
    <col min="4" max="16384" width="9.140625" style="2"/>
  </cols>
  <sheetData>
    <row r="1" spans="1:4" ht="18.75" customHeight="1" x14ac:dyDescent="0.25">
      <c r="A1" s="17">
        <v>1</v>
      </c>
      <c r="B1" s="1" t="s">
        <v>111</v>
      </c>
    </row>
    <row r="3" spans="1:4" ht="18.75" customHeight="1" x14ac:dyDescent="0.25">
      <c r="B3" s="62"/>
    </row>
    <row r="7" spans="1:4" ht="18.75" customHeight="1" x14ac:dyDescent="0.25">
      <c r="B7" s="2" t="s">
        <v>115</v>
      </c>
    </row>
    <row r="8" spans="1:4" ht="18.75" customHeight="1" x14ac:dyDescent="0.25">
      <c r="B8" s="2" t="s">
        <v>112</v>
      </c>
    </row>
    <row r="9" spans="1:4" ht="18.75" customHeight="1" x14ac:dyDescent="0.25">
      <c r="B9" s="2" t="s">
        <v>113</v>
      </c>
    </row>
    <row r="10" spans="1:4" ht="18.75" customHeight="1" x14ac:dyDescent="0.25">
      <c r="B10" s="2" t="s">
        <v>114</v>
      </c>
    </row>
    <row r="12" spans="1:4" ht="15" x14ac:dyDescent="0.25">
      <c r="B12" s="73" t="s">
        <v>123</v>
      </c>
      <c r="C12" s="64" t="s">
        <v>138</v>
      </c>
    </row>
    <row r="13" spans="1:4" ht="18.75" customHeight="1" x14ac:dyDescent="0.25">
      <c r="B13" s="74"/>
      <c r="C13" s="65" t="s">
        <v>139</v>
      </c>
    </row>
    <row r="15" spans="1:4" ht="18.75" customHeight="1" x14ac:dyDescent="0.25">
      <c r="D15" s="63"/>
    </row>
    <row r="18" spans="1:2" ht="18.75" customHeight="1" x14ac:dyDescent="0.25">
      <c r="A18" s="17">
        <v>2</v>
      </c>
      <c r="B18" s="2" t="s">
        <v>120</v>
      </c>
    </row>
    <row r="20" spans="1:2" ht="18.75" customHeight="1" x14ac:dyDescent="0.25">
      <c r="B20" s="2" t="s">
        <v>121</v>
      </c>
    </row>
    <row r="22" spans="1:2" ht="18.75" customHeight="1" x14ac:dyDescent="0.25">
      <c r="B22" s="2" t="s">
        <v>122</v>
      </c>
    </row>
    <row r="24" spans="1:2" ht="18.75" customHeight="1" x14ac:dyDescent="0.25">
      <c r="B24" s="2" t="s">
        <v>117</v>
      </c>
    </row>
    <row r="26" spans="1:2" ht="18.75" customHeight="1" x14ac:dyDescent="0.25">
      <c r="B26" s="2" t="s">
        <v>116</v>
      </c>
    </row>
    <row r="28" spans="1:2" ht="18.75" customHeight="1" x14ac:dyDescent="0.25">
      <c r="B28" s="2" t="s">
        <v>118</v>
      </c>
    </row>
    <row r="30" spans="1:2" ht="18.75" customHeight="1" x14ac:dyDescent="0.25">
      <c r="B30" s="2" t="s">
        <v>119</v>
      </c>
    </row>
    <row r="33" spans="1:2" ht="18.75" customHeight="1" x14ac:dyDescent="0.25">
      <c r="A33" s="17">
        <v>3</v>
      </c>
      <c r="B33" s="66" t="s">
        <v>124</v>
      </c>
    </row>
    <row r="34" spans="1:2" ht="18.75" customHeight="1" x14ac:dyDescent="0.25">
      <c r="B34" s="7" t="s">
        <v>126</v>
      </c>
    </row>
    <row r="35" spans="1:2" ht="18.75" customHeight="1" x14ac:dyDescent="0.25">
      <c r="B35" s="9" t="s">
        <v>127</v>
      </c>
    </row>
    <row r="36" spans="1:2" ht="18.75" customHeight="1" x14ac:dyDescent="0.25">
      <c r="B36" s="9" t="s">
        <v>128</v>
      </c>
    </row>
    <row r="37" spans="1:2" ht="18.75" customHeight="1" x14ac:dyDescent="0.25">
      <c r="B37" s="67" t="s">
        <v>125</v>
      </c>
    </row>
    <row r="39" spans="1:2" ht="18.75" customHeight="1" x14ac:dyDescent="0.25">
      <c r="B39" s="66" t="s">
        <v>129</v>
      </c>
    </row>
    <row r="40" spans="1:2" ht="18.75" customHeight="1" x14ac:dyDescent="0.25">
      <c r="B40" s="7" t="s">
        <v>130</v>
      </c>
    </row>
    <row r="41" spans="1:2" ht="18.75" customHeight="1" x14ac:dyDescent="0.25">
      <c r="B41" s="9" t="s">
        <v>131</v>
      </c>
    </row>
    <row r="42" spans="1:2" ht="18.75" customHeight="1" x14ac:dyDescent="0.25">
      <c r="B42" s="9" t="s">
        <v>133</v>
      </c>
    </row>
    <row r="43" spans="1:2" ht="18.75" customHeight="1" x14ac:dyDescent="0.25">
      <c r="B43" s="9" t="s">
        <v>134</v>
      </c>
    </row>
    <row r="44" spans="1:2" ht="18.75" customHeight="1" x14ac:dyDescent="0.25">
      <c r="B44" s="9" t="s">
        <v>135</v>
      </c>
    </row>
    <row r="45" spans="1:2" ht="18.75" customHeight="1" x14ac:dyDescent="0.25">
      <c r="B45" s="9" t="s">
        <v>136</v>
      </c>
    </row>
    <row r="46" spans="1:2" ht="18.75" customHeight="1" x14ac:dyDescent="0.25">
      <c r="B46" s="67" t="s">
        <v>129</v>
      </c>
    </row>
    <row r="47" spans="1:2" ht="18.75" customHeight="1" x14ac:dyDescent="0.25">
      <c r="B47" s="11" t="s">
        <v>132</v>
      </c>
    </row>
    <row r="49" spans="2:2" ht="18.75" customHeight="1" x14ac:dyDescent="0.25">
      <c r="B49" s="2" t="s">
        <v>137</v>
      </c>
    </row>
  </sheetData>
  <mergeCells count="1">
    <mergeCell ref="B12:B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Gross Value Added</vt:lpstr>
      <vt:lpstr>Net Value Added</vt:lpstr>
      <vt:lpstr>Economic Value Added</vt:lpstr>
      <vt:lpstr>Market Value Added</vt:lpstr>
      <vt:lpstr>Human Resource Reporting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Nothing</dc:creator>
  <cp:lastModifiedBy>Nothing</cp:lastModifiedBy>
  <dcterms:created xsi:type="dcterms:W3CDTF">2015-08-26T03:56:22Z</dcterms:created>
  <dcterms:modified xsi:type="dcterms:W3CDTF">2015-09-21T12:25:41Z</dcterms:modified>
</cp:coreProperties>
</file>