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pN\Desktop\"/>
    </mc:Choice>
  </mc:AlternateContent>
  <bookViews>
    <workbookView xWindow="0" yWindow="0" windowWidth="20490" windowHeight="7905"/>
  </bookViews>
  <sheets>
    <sheet name="RK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3" i="1"/>
  <c r="H24" i="1"/>
  <c r="H25" i="1"/>
  <c r="H26" i="1"/>
  <c r="H27" i="1"/>
  <c r="H29" i="1"/>
  <c r="H31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70" i="1"/>
  <c r="H72" i="1"/>
  <c r="H3" i="1"/>
  <c r="E51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B56" i="1"/>
  <c r="E34" i="1"/>
  <c r="F34" i="1" s="1"/>
  <c r="E23" i="1"/>
  <c r="F70" i="1" s="1"/>
  <c r="E11" i="1"/>
  <c r="E4" i="1"/>
  <c r="B23" i="1"/>
  <c r="B34" i="1"/>
  <c r="C34" i="1" s="1"/>
  <c r="B11" i="1"/>
  <c r="B4" i="1"/>
  <c r="B31" i="1" s="1"/>
  <c r="C65" i="1" l="1"/>
  <c r="C24" i="1"/>
  <c r="C12" i="1"/>
  <c r="C16" i="1"/>
  <c r="C20" i="1"/>
  <c r="C11" i="1"/>
  <c r="C29" i="1"/>
  <c r="C35" i="1"/>
  <c r="C67" i="1"/>
  <c r="C26" i="1"/>
  <c r="C14" i="1"/>
  <c r="C18" i="1"/>
  <c r="C70" i="1"/>
  <c r="C4" i="1"/>
  <c r="C36" i="1"/>
  <c r="C66" i="1"/>
  <c r="C68" i="1"/>
  <c r="C25" i="1"/>
  <c r="C27" i="1"/>
  <c r="C13" i="1"/>
  <c r="C15" i="1"/>
  <c r="C17" i="1"/>
  <c r="C19" i="1"/>
  <c r="C21" i="1"/>
  <c r="F14" i="1"/>
  <c r="F11" i="1"/>
  <c r="F18" i="1"/>
  <c r="F4" i="1"/>
  <c r="F12" i="1"/>
  <c r="F16" i="1"/>
  <c r="F20" i="1"/>
  <c r="F25" i="1"/>
  <c r="F27" i="1"/>
  <c r="E31" i="1"/>
  <c r="F13" i="1"/>
  <c r="F15" i="1"/>
  <c r="F17" i="1"/>
  <c r="F19" i="1"/>
  <c r="F21" i="1"/>
  <c r="F24" i="1"/>
  <c r="F26" i="1"/>
  <c r="F29" i="1"/>
  <c r="C31" i="1"/>
  <c r="B72" i="1"/>
  <c r="C72" i="1" s="1"/>
  <c r="F31" i="1" l="1"/>
  <c r="E72" i="1"/>
  <c r="F72" i="1" s="1"/>
</calcChain>
</file>

<file path=xl/sharedStrings.xml><?xml version="1.0" encoding="utf-8"?>
<sst xmlns="http://schemas.openxmlformats.org/spreadsheetml/2006/main" count="70" uniqueCount="68">
  <si>
    <t>Opening Stock</t>
  </si>
  <si>
    <t>Purchase</t>
  </si>
  <si>
    <t>Direct Expenses</t>
  </si>
  <si>
    <t>Sales</t>
  </si>
  <si>
    <t>Closing Stock</t>
  </si>
  <si>
    <t>Gross Profit</t>
  </si>
  <si>
    <t>Indirect Expenses</t>
  </si>
  <si>
    <t>Bank Charges</t>
  </si>
  <si>
    <t>Purchase@12.5%</t>
  </si>
  <si>
    <t>Purchase @20%</t>
  </si>
  <si>
    <t>Purchase @ 20%(Wine)</t>
  </si>
  <si>
    <t>Purchase @ 5%</t>
  </si>
  <si>
    <t>Purchase Exempted</t>
  </si>
  <si>
    <t>Bar License Fee</t>
  </si>
  <si>
    <t>Electricity Exp.</t>
  </si>
  <si>
    <t>Fuel Exp.</t>
  </si>
  <si>
    <t>License Fee</t>
  </si>
  <si>
    <t>Rent Bhoghal</t>
  </si>
  <si>
    <t>Rent Inderlok</t>
  </si>
  <si>
    <t>Rent Kasmiri Gate</t>
  </si>
  <si>
    <t>Rent New Delhi</t>
  </si>
  <si>
    <t>Salary</t>
  </si>
  <si>
    <t>User Charges</t>
  </si>
  <si>
    <t>Sales 12.5 %</t>
  </si>
  <si>
    <t>Sales Exempted</t>
  </si>
  <si>
    <t>Sales 5 %</t>
  </si>
  <si>
    <t>Advertisement Exp.</t>
  </si>
  <si>
    <t>Computer Running &amp; Maintenance Exp.</t>
  </si>
  <si>
    <t>Convenyance</t>
  </si>
  <si>
    <t>Depreciation A/c</t>
  </si>
  <si>
    <t>Domain Rnewal Fees</t>
  </si>
  <si>
    <t>Donation</t>
  </si>
  <si>
    <t>Electrical Exp.</t>
  </si>
  <si>
    <t>Fire License Fee</t>
  </si>
  <si>
    <t>Insurance Exp</t>
  </si>
  <si>
    <t>Marketing &amp; Promotional Fees</t>
  </si>
  <si>
    <t>Medical Exp.</t>
  </si>
  <si>
    <t>Penalty</t>
  </si>
  <si>
    <t>Pest Control</t>
  </si>
  <si>
    <t>Printing &amp; Stationery</t>
  </si>
  <si>
    <t>Repair &amp; Maintenace</t>
  </si>
  <si>
    <t>Round Off</t>
  </si>
  <si>
    <t>Security Exp.</t>
  </si>
  <si>
    <t>Service Tax Paid on Receiving Service(9.27%)</t>
  </si>
  <si>
    <t>Staff Welfare  Exp.</t>
  </si>
  <si>
    <t>Subscription Charges</t>
  </si>
  <si>
    <t>Telephone Exp.</t>
  </si>
  <si>
    <t>Trade Marks Renewal Fees</t>
  </si>
  <si>
    <t>Travling Exp.</t>
  </si>
  <si>
    <t>Vat Expenses.</t>
  </si>
  <si>
    <t>Web Designing Fees</t>
  </si>
  <si>
    <t>Indirect Income</t>
  </si>
  <si>
    <t>Net Profit</t>
  </si>
  <si>
    <t>2013-14</t>
  </si>
  <si>
    <t>2014-15</t>
  </si>
  <si>
    <t>Ratio</t>
  </si>
  <si>
    <t>Amount</t>
  </si>
  <si>
    <t>Sales 20 %</t>
  </si>
  <si>
    <t>Purchase 1%</t>
  </si>
  <si>
    <t>House Keeping Exp.</t>
  </si>
  <si>
    <t>Digital Signature Exp.</t>
  </si>
  <si>
    <t>Excise Duty on Wine</t>
  </si>
  <si>
    <t>Legal Charges</t>
  </si>
  <si>
    <t>Misc.Exp.</t>
  </si>
  <si>
    <t>Tender Exp.</t>
  </si>
  <si>
    <t>Staff Electricity Inderlok</t>
  </si>
  <si>
    <t>Staff Rent Inderlok</t>
  </si>
  <si>
    <t>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</si>
</sst>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&quot;&quot;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43" fontId="0" fillId="0" borderId="0" xfId="1" applyFont="1"/>
    <xf numFmtId="10" fontId="0" fillId="0" borderId="0" xfId="2" applyNumberFormat="1" applyFont="1" applyAlignment="1">
      <alignment horizontal="right"/>
    </xf>
    <xf numFmtId="43" fontId="0" fillId="0" borderId="0" xfId="1" applyFont="1" applyBorder="1"/>
    <xf numFmtId="43" fontId="0" fillId="0" borderId="1" xfId="1" applyFont="1" applyBorder="1"/>
    <xf numFmtId="10" fontId="0" fillId="0" borderId="1" xfId="2" applyNumberFormat="1" applyFont="1" applyBorder="1" applyAlignment="1">
      <alignment horizontal="right"/>
    </xf>
    <xf numFmtId="43" fontId="2" fillId="0" borderId="1" xfId="1" applyFont="1" applyBorder="1"/>
    <xf numFmtId="10" fontId="3" fillId="0" borderId="1" xfId="2" applyNumberFormat="1" applyFont="1" applyBorder="1" applyAlignment="1">
      <alignment horizontal="right"/>
    </xf>
    <xf numFmtId="43" fontId="3" fillId="0" borderId="1" xfId="1" applyFont="1" applyBorder="1" applyAlignment="1">
      <alignment horizontal="right" vertical="top"/>
    </xf>
    <xf numFmtId="164" fontId="7" fillId="0" borderId="1" xfId="0" applyNumberFormat="1" applyFont="1" applyBorder="1" applyAlignment="1">
      <alignment horizontal="right" vertical="top"/>
    </xf>
    <xf numFmtId="43" fontId="0" fillId="0" borderId="1" xfId="2" applyNumberFormat="1" applyFont="1" applyBorder="1" applyAlignment="1">
      <alignment horizontal="right"/>
    </xf>
    <xf numFmtId="0" fontId="5" fillId="0" borderId="5" xfId="0" applyFont="1" applyBorder="1"/>
    <xf numFmtId="43" fontId="0" fillId="0" borderId="6" xfId="1" applyFont="1" applyBorder="1"/>
    <xf numFmtId="43" fontId="2" fillId="0" borderId="6" xfId="1" applyFont="1" applyBorder="1"/>
    <xf numFmtId="49" fontId="4" fillId="0" borderId="5" xfId="0" applyNumberFormat="1" applyFont="1" applyBorder="1" applyAlignment="1">
      <alignment horizontal="left" vertical="top" indent="1"/>
    </xf>
    <xf numFmtId="49" fontId="3" fillId="0" borderId="5" xfId="0" applyNumberFormat="1" applyFont="1" applyBorder="1" applyAlignment="1">
      <alignment horizontal="left" vertical="top" indent="1"/>
    </xf>
    <xf numFmtId="43" fontId="0" fillId="2" borderId="6" xfId="1" applyFont="1" applyFill="1" applyBorder="1"/>
    <xf numFmtId="43" fontId="0" fillId="0" borderId="11" xfId="1" applyFont="1" applyBorder="1"/>
    <xf numFmtId="10" fontId="0" fillId="0" borderId="11" xfId="2" applyNumberFormat="1" applyFont="1" applyBorder="1" applyAlignment="1">
      <alignment horizontal="right"/>
    </xf>
    <xf numFmtId="43" fontId="0" fillId="0" borderId="12" xfId="1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10" fontId="2" fillId="0" borderId="8" xfId="2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0" fontId="5" fillId="0" borderId="10" xfId="0" applyFont="1" applyBorder="1"/>
    <xf numFmtId="0" fontId="0" fillId="0" borderId="0" xfId="0" applyFont="1"/>
    <xf numFmtId="0" fontId="8" fillId="0" borderId="10" xfId="0" applyFont="1" applyBorder="1"/>
    <xf numFmtId="0" fontId="0" fillId="0" borderId="11" xfId="0" applyFont="1" applyBorder="1"/>
    <xf numFmtId="43" fontId="0" fillId="0" borderId="0" xfId="0" applyNumberFormat="1" applyFont="1"/>
    <xf numFmtId="0" fontId="8" fillId="0" borderId="5" xfId="0" applyFont="1" applyBorder="1"/>
    <xf numFmtId="0" fontId="0" fillId="0" borderId="1" xfId="0" applyFont="1" applyBorder="1"/>
    <xf numFmtId="0" fontId="8" fillId="0" borderId="13" xfId="0" applyFont="1" applyBorder="1"/>
    <xf numFmtId="43" fontId="0" fillId="0" borderId="14" xfId="1" applyFont="1" applyBorder="1"/>
    <xf numFmtId="10" fontId="0" fillId="0" borderId="14" xfId="2" applyNumberFormat="1" applyFont="1" applyBorder="1" applyAlignment="1">
      <alignment horizontal="right"/>
    </xf>
    <xf numFmtId="0" fontId="0" fillId="0" borderId="14" xfId="0" applyFont="1" applyBorder="1"/>
    <xf numFmtId="43" fontId="0" fillId="0" borderId="15" xfId="1" applyFont="1" applyBorder="1"/>
    <xf numFmtId="0" fontId="8" fillId="0" borderId="16" xfId="0" applyFont="1" applyBorder="1"/>
    <xf numFmtId="43" fontId="2" fillId="0" borderId="17" xfId="1" applyFont="1" applyBorder="1"/>
    <xf numFmtId="10" fontId="0" fillId="0" borderId="17" xfId="2" applyNumberFormat="1" applyFont="1" applyBorder="1" applyAlignment="1">
      <alignment horizontal="right"/>
    </xf>
    <xf numFmtId="0" fontId="0" fillId="0" borderId="17" xfId="0" applyFont="1" applyBorder="1"/>
    <xf numFmtId="43" fontId="2" fillId="0" borderId="18" xfId="1" applyFont="1" applyBorder="1"/>
    <xf numFmtId="0" fontId="5" fillId="0" borderId="13" xfId="0" applyFont="1" applyBorder="1"/>
    <xf numFmtId="0" fontId="5" fillId="0" borderId="19" xfId="0" applyFont="1" applyBorder="1"/>
    <xf numFmtId="43" fontId="0" fillId="0" borderId="20" xfId="1" applyFont="1" applyBorder="1"/>
    <xf numFmtId="10" fontId="0" fillId="0" borderId="20" xfId="2" applyNumberFormat="1" applyFont="1" applyBorder="1" applyAlignment="1">
      <alignment horizontal="right"/>
    </xf>
    <xf numFmtId="0" fontId="0" fillId="0" borderId="20" xfId="0" applyFont="1" applyBorder="1"/>
    <xf numFmtId="43" fontId="0" fillId="0" borderId="21" xfId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tabSelected="1" workbookViewId="0">
      <selection activeCell="A7" sqref="A7"/>
    </sheetView>
  </sheetViews>
  <sheetFormatPr defaultRowHeight="15" x14ac:dyDescent="0.25"/>
  <cols>
    <col min="1" max="1" width="42.140625" style="1" bestFit="1" customWidth="1"/>
    <col min="2" max="2" width="15.28515625" style="4" bestFit="1" customWidth="1"/>
    <col min="3" max="3" width="8.140625" style="3" bestFit="1" customWidth="1"/>
    <col min="4" max="4" width="5.7109375" style="3" customWidth="1"/>
    <col min="5" max="5" width="15.28515625" style="32" bestFit="1" customWidth="1"/>
    <col min="6" max="6" width="8.5703125" style="32" bestFit="1" customWidth="1"/>
    <col min="7" max="7" width="5.7109375" style="32" customWidth="1"/>
    <col min="8" max="8" width="16" style="2" bestFit="1" customWidth="1"/>
    <col min="9" max="16384" width="9.140625" style="32"/>
  </cols>
  <sheetData>
    <row r="1" spans="1:9" x14ac:dyDescent="0.25">
      <c r="A1" s="23"/>
      <c r="B1" s="21" t="s">
        <v>54</v>
      </c>
      <c r="C1" s="21"/>
      <c r="D1" s="24"/>
      <c r="E1" s="22" t="s">
        <v>53</v>
      </c>
      <c r="F1" s="22"/>
      <c r="G1" s="24"/>
      <c r="H1" s="25" t="s">
        <v>67</v>
      </c>
    </row>
    <row r="2" spans="1:9" ht="15.75" thickBot="1" x14ac:dyDescent="0.3">
      <c r="A2" s="26"/>
      <c r="B2" s="27" t="s">
        <v>56</v>
      </c>
      <c r="C2" s="28" t="s">
        <v>55</v>
      </c>
      <c r="D2" s="28"/>
      <c r="E2" s="29" t="s">
        <v>56</v>
      </c>
      <c r="F2" s="29" t="s">
        <v>55</v>
      </c>
      <c r="G2" s="29"/>
      <c r="H2" s="30"/>
    </row>
    <row r="3" spans="1:9" x14ac:dyDescent="0.25">
      <c r="A3" s="33" t="s">
        <v>0</v>
      </c>
      <c r="B3" s="18">
        <v>16841220</v>
      </c>
      <c r="C3" s="19"/>
      <c r="D3" s="19"/>
      <c r="E3" s="18">
        <v>16720000</v>
      </c>
      <c r="F3" s="19"/>
      <c r="G3" s="34"/>
      <c r="H3" s="20">
        <f>+B3-E3</f>
        <v>121220</v>
      </c>
      <c r="I3" s="35"/>
    </row>
    <row r="4" spans="1:9" x14ac:dyDescent="0.25">
      <c r="A4" s="36" t="s">
        <v>1</v>
      </c>
      <c r="B4" s="7">
        <f>+SUM(B5:B10)</f>
        <v>95145680.929999992</v>
      </c>
      <c r="C4" s="6">
        <f>+B4/B23</f>
        <v>0.53909765252872188</v>
      </c>
      <c r="D4" s="6"/>
      <c r="E4" s="7">
        <f>+SUM(E5:E10)</f>
        <v>94414376.070000008</v>
      </c>
      <c r="F4" s="6">
        <f>+E4/E23</f>
        <v>0.55717883910073063</v>
      </c>
      <c r="G4" s="37"/>
      <c r="H4" s="14">
        <f t="shared" ref="H4:H67" si="0">+B4-E4</f>
        <v>731304.8599999845</v>
      </c>
    </row>
    <row r="5" spans="1:9" x14ac:dyDescent="0.25">
      <c r="A5" s="15" t="s">
        <v>12</v>
      </c>
      <c r="B5" s="5">
        <v>41938041.420000002</v>
      </c>
      <c r="C5" s="6"/>
      <c r="D5" s="6"/>
      <c r="E5" s="5">
        <v>31506933.010000002</v>
      </c>
      <c r="F5" s="6"/>
      <c r="G5" s="37"/>
      <c r="H5" s="13">
        <f t="shared" si="0"/>
        <v>10431108.41</v>
      </c>
    </row>
    <row r="6" spans="1:9" x14ac:dyDescent="0.25">
      <c r="A6" s="15" t="s">
        <v>58</v>
      </c>
      <c r="B6" s="5">
        <v>0</v>
      </c>
      <c r="C6" s="6"/>
      <c r="D6" s="6"/>
      <c r="E6" s="5">
        <v>34214.92</v>
      </c>
      <c r="F6" s="6"/>
      <c r="G6" s="37"/>
      <c r="H6" s="13">
        <f t="shared" si="0"/>
        <v>-34214.92</v>
      </c>
    </row>
    <row r="7" spans="1:9" x14ac:dyDescent="0.25">
      <c r="A7" s="15" t="s">
        <v>11</v>
      </c>
      <c r="B7" s="5">
        <v>28606195.460000001</v>
      </c>
      <c r="C7" s="6"/>
      <c r="D7" s="6"/>
      <c r="E7" s="5">
        <v>31111659.510000002</v>
      </c>
      <c r="F7" s="6"/>
      <c r="G7" s="37"/>
      <c r="H7" s="13">
        <f t="shared" si="0"/>
        <v>-2505464.0500000007</v>
      </c>
    </row>
    <row r="8" spans="1:9" x14ac:dyDescent="0.25">
      <c r="A8" s="15" t="s">
        <v>8</v>
      </c>
      <c r="B8" s="5">
        <v>21555125.300000001</v>
      </c>
      <c r="C8" s="8"/>
      <c r="D8" s="8"/>
      <c r="E8" s="5">
        <v>26987251.07</v>
      </c>
      <c r="F8" s="8"/>
      <c r="G8" s="37"/>
      <c r="H8" s="13">
        <f t="shared" si="0"/>
        <v>-5432125.7699999996</v>
      </c>
    </row>
    <row r="9" spans="1:9" x14ac:dyDescent="0.25">
      <c r="A9" s="15" t="s">
        <v>9</v>
      </c>
      <c r="B9" s="5">
        <v>2021336.52</v>
      </c>
      <c r="C9" s="6"/>
      <c r="D9" s="6"/>
      <c r="E9" s="5">
        <v>3046553.28</v>
      </c>
      <c r="F9" s="6"/>
      <c r="G9" s="37"/>
      <c r="H9" s="13">
        <f t="shared" si="0"/>
        <v>-1025216.7599999998</v>
      </c>
    </row>
    <row r="10" spans="1:9" x14ac:dyDescent="0.25">
      <c r="A10" s="16" t="s">
        <v>10</v>
      </c>
      <c r="B10" s="9">
        <v>1024982.23</v>
      </c>
      <c r="C10" s="6"/>
      <c r="D10" s="6"/>
      <c r="E10" s="9">
        <v>1727764.28</v>
      </c>
      <c r="F10" s="6"/>
      <c r="G10" s="37"/>
      <c r="H10" s="13">
        <f t="shared" si="0"/>
        <v>-702782.05</v>
      </c>
    </row>
    <row r="11" spans="1:9" x14ac:dyDescent="0.25">
      <c r="A11" s="36" t="s">
        <v>2</v>
      </c>
      <c r="B11" s="7">
        <f>+SUM(B12:B21)</f>
        <v>38585344</v>
      </c>
      <c r="C11" s="6">
        <f>+B11/B23</f>
        <v>0.21862546117796966</v>
      </c>
      <c r="D11" s="6"/>
      <c r="E11" s="7">
        <f>+SUM(E12:E21)</f>
        <v>51000400</v>
      </c>
      <c r="F11" s="6">
        <f>+E11/E23</f>
        <v>0.30097475457132361</v>
      </c>
      <c r="G11" s="37"/>
      <c r="H11" s="14">
        <f t="shared" si="0"/>
        <v>-12415056</v>
      </c>
    </row>
    <row r="12" spans="1:9" x14ac:dyDescent="0.25">
      <c r="A12" s="15" t="s">
        <v>13</v>
      </c>
      <c r="B12" s="9">
        <v>990000</v>
      </c>
      <c r="C12" s="6">
        <f>+B12/B23</f>
        <v>5.6093631448819008E-3</v>
      </c>
      <c r="D12" s="6"/>
      <c r="E12" s="9">
        <v>990000</v>
      </c>
      <c r="F12" s="6">
        <f>+E12/E23</f>
        <v>5.8424052953625931E-3</v>
      </c>
      <c r="G12" s="37"/>
      <c r="H12" s="13">
        <f t="shared" si="0"/>
        <v>0</v>
      </c>
    </row>
    <row r="13" spans="1:9" x14ac:dyDescent="0.25">
      <c r="A13" s="15" t="s">
        <v>14</v>
      </c>
      <c r="B13" s="9">
        <v>8610296</v>
      </c>
      <c r="C13" s="6">
        <f>+B13/B23</f>
        <v>4.8786138433256611E-2</v>
      </c>
      <c r="D13" s="6"/>
      <c r="E13" s="9">
        <v>12790242</v>
      </c>
      <c r="F13" s="6">
        <f>+E13/E23</f>
        <v>7.5480583424009137E-2</v>
      </c>
      <c r="G13" s="37"/>
      <c r="H13" s="17">
        <f t="shared" si="0"/>
        <v>-4179946</v>
      </c>
    </row>
    <row r="14" spans="1:9" x14ac:dyDescent="0.25">
      <c r="A14" s="15" t="s">
        <v>15</v>
      </c>
      <c r="B14" s="9">
        <v>4589269</v>
      </c>
      <c r="C14" s="6">
        <f>+B14/B23</f>
        <v>2.6002905444999003E-2</v>
      </c>
      <c r="D14" s="6"/>
      <c r="E14" s="9">
        <v>4232670</v>
      </c>
      <c r="F14" s="6">
        <f>+E14/E23</f>
        <v>2.4978761233860999E-2</v>
      </c>
      <c r="G14" s="37"/>
      <c r="H14" s="13">
        <f t="shared" si="0"/>
        <v>356599</v>
      </c>
    </row>
    <row r="15" spans="1:9" x14ac:dyDescent="0.25">
      <c r="A15" s="15" t="s">
        <v>16</v>
      </c>
      <c r="B15" s="9">
        <v>7932932</v>
      </c>
      <c r="C15" s="6">
        <f>+B15/B23</f>
        <v>4.4948178173388142E-2</v>
      </c>
      <c r="D15" s="6"/>
      <c r="E15" s="9">
        <v>5991141</v>
      </c>
      <c r="F15" s="6">
        <f>+E15/E23</f>
        <v>3.5356236266327216E-2</v>
      </c>
      <c r="G15" s="37"/>
      <c r="H15" s="17">
        <f t="shared" si="0"/>
        <v>1941791</v>
      </c>
    </row>
    <row r="16" spans="1:9" x14ac:dyDescent="0.25">
      <c r="A16" s="15" t="s">
        <v>17</v>
      </c>
      <c r="B16" s="9">
        <v>117000</v>
      </c>
      <c r="C16" s="6">
        <f>+B16/B23</f>
        <v>6.6292473530422458E-4</v>
      </c>
      <c r="D16" s="6"/>
      <c r="E16" s="9">
        <v>0</v>
      </c>
      <c r="F16" s="6">
        <f>+E16/E23</f>
        <v>0</v>
      </c>
      <c r="G16" s="37"/>
      <c r="H16" s="13">
        <f t="shared" si="0"/>
        <v>117000</v>
      </c>
    </row>
    <row r="17" spans="1:8" x14ac:dyDescent="0.25">
      <c r="A17" s="15" t="s">
        <v>18</v>
      </c>
      <c r="B17" s="9">
        <v>3905622</v>
      </c>
      <c r="C17" s="6">
        <f>+B17/B23</f>
        <v>2.2129345560242361E-2</v>
      </c>
      <c r="D17" s="6"/>
      <c r="E17" s="9">
        <v>6695352</v>
      </c>
      <c r="F17" s="6">
        <f>+E17/E23</f>
        <v>3.9512080786986391E-2</v>
      </c>
      <c r="G17" s="37"/>
      <c r="H17" s="17">
        <f t="shared" si="0"/>
        <v>-2789730</v>
      </c>
    </row>
    <row r="18" spans="1:8" x14ac:dyDescent="0.25">
      <c r="A18" s="15" t="s">
        <v>19</v>
      </c>
      <c r="B18" s="9">
        <v>629032</v>
      </c>
      <c r="C18" s="6">
        <f>+B18/B23</f>
        <v>3.5641100179306584E-3</v>
      </c>
      <c r="D18" s="6"/>
      <c r="E18" s="9">
        <v>1750000</v>
      </c>
      <c r="F18" s="6">
        <f>+E18/E23</f>
        <v>1.0327484107964181E-2</v>
      </c>
      <c r="G18" s="37"/>
      <c r="H18" s="17">
        <f t="shared" si="0"/>
        <v>-1120968</v>
      </c>
    </row>
    <row r="19" spans="1:8" x14ac:dyDescent="0.25">
      <c r="A19" s="15" t="s">
        <v>20</v>
      </c>
      <c r="B19" s="9">
        <v>2382310</v>
      </c>
      <c r="C19" s="6">
        <f>+B19/B23</f>
        <v>1.3498224155235959E-2</v>
      </c>
      <c r="D19" s="6"/>
      <c r="E19" s="9">
        <v>3274547</v>
      </c>
      <c r="F19" s="6">
        <f>+E19/E23</f>
        <v>1.9324475487589591E-2</v>
      </c>
      <c r="G19" s="37"/>
      <c r="H19" s="17">
        <f t="shared" si="0"/>
        <v>-892237</v>
      </c>
    </row>
    <row r="20" spans="1:8" x14ac:dyDescent="0.25">
      <c r="A20" s="15" t="s">
        <v>21</v>
      </c>
      <c r="B20" s="9">
        <v>6110967</v>
      </c>
      <c r="C20" s="6">
        <f>+B20/B23</f>
        <v>3.4624881888272237E-2</v>
      </c>
      <c r="D20" s="6"/>
      <c r="E20" s="9">
        <v>11691428</v>
      </c>
      <c r="F20" s="6">
        <f>+E20/E23</f>
        <v>6.8996021068232827E-2</v>
      </c>
      <c r="G20" s="37"/>
      <c r="H20" s="17">
        <f t="shared" si="0"/>
        <v>-5580461</v>
      </c>
    </row>
    <row r="21" spans="1:8" x14ac:dyDescent="0.25">
      <c r="A21" s="15" t="s">
        <v>22</v>
      </c>
      <c r="B21" s="9">
        <v>3317916</v>
      </c>
      <c r="C21" s="6">
        <f>+B21/B23</f>
        <v>1.8799389624458561E-2</v>
      </c>
      <c r="D21" s="6"/>
      <c r="E21" s="9">
        <v>3585020</v>
      </c>
      <c r="F21" s="6">
        <f>+E21/E23</f>
        <v>2.115670690099071E-2</v>
      </c>
      <c r="G21" s="37"/>
      <c r="H21" s="13">
        <f t="shared" si="0"/>
        <v>-267104</v>
      </c>
    </row>
    <row r="22" spans="1:8" x14ac:dyDescent="0.25">
      <c r="A22" s="15"/>
      <c r="B22" s="5"/>
      <c r="C22" s="6"/>
      <c r="D22" s="6"/>
      <c r="E22" s="5"/>
      <c r="F22" s="6"/>
      <c r="G22" s="37"/>
      <c r="H22" s="13"/>
    </row>
    <row r="23" spans="1:8" x14ac:dyDescent="0.25">
      <c r="A23" s="36" t="s">
        <v>3</v>
      </c>
      <c r="B23" s="7">
        <f>+SUM(B24:B27)</f>
        <v>176490623.69999999</v>
      </c>
      <c r="C23" s="6">
        <v>1</v>
      </c>
      <c r="D23" s="6"/>
      <c r="E23" s="7">
        <f>+SUM(E24:E27)</f>
        <v>169450757</v>
      </c>
      <c r="F23" s="6">
        <v>1</v>
      </c>
      <c r="G23" s="37"/>
      <c r="H23" s="14">
        <f t="shared" si="0"/>
        <v>7039866.6999999881</v>
      </c>
    </row>
    <row r="24" spans="1:8" x14ac:dyDescent="0.25">
      <c r="A24" s="15" t="s">
        <v>24</v>
      </c>
      <c r="B24" s="5">
        <v>16414353.35</v>
      </c>
      <c r="C24" s="8">
        <f>+B24/B23</f>
        <v>9.3004109826827025E-2</v>
      </c>
      <c r="D24" s="8"/>
      <c r="E24" s="5">
        <v>169450757</v>
      </c>
      <c r="F24" s="8">
        <f>+E24/E23</f>
        <v>1</v>
      </c>
      <c r="G24" s="37"/>
      <c r="H24" s="13">
        <f t="shared" si="0"/>
        <v>-153036403.65000001</v>
      </c>
    </row>
    <row r="25" spans="1:8" x14ac:dyDescent="0.25">
      <c r="A25" s="15" t="s">
        <v>25</v>
      </c>
      <c r="B25" s="5">
        <v>49651331.159999996</v>
      </c>
      <c r="C25" s="8">
        <f>+B25/B23</f>
        <v>0.28132560313457605</v>
      </c>
      <c r="D25" s="8"/>
      <c r="E25" s="5"/>
      <c r="F25" s="8">
        <f>+E25/E23</f>
        <v>0</v>
      </c>
      <c r="G25" s="37"/>
      <c r="H25" s="13">
        <f t="shared" si="0"/>
        <v>49651331.159999996</v>
      </c>
    </row>
    <row r="26" spans="1:8" x14ac:dyDescent="0.25">
      <c r="A26" s="15" t="s">
        <v>23</v>
      </c>
      <c r="B26" s="5">
        <v>102292146.81</v>
      </c>
      <c r="C26" s="8">
        <f>+B26/B23</f>
        <v>0.57958969527965931</v>
      </c>
      <c r="D26" s="8"/>
      <c r="E26" s="5"/>
      <c r="F26" s="8">
        <f>+E26/E23</f>
        <v>0</v>
      </c>
      <c r="G26" s="37"/>
      <c r="H26" s="13">
        <f t="shared" si="0"/>
        <v>102292146.81</v>
      </c>
    </row>
    <row r="27" spans="1:8" x14ac:dyDescent="0.25">
      <c r="A27" s="15" t="s">
        <v>57</v>
      </c>
      <c r="B27" s="5">
        <v>8132792.3799999999</v>
      </c>
      <c r="C27" s="8">
        <f>+B27/B23</f>
        <v>4.6080591758937729E-2</v>
      </c>
      <c r="D27" s="8"/>
      <c r="E27" s="5"/>
      <c r="F27" s="8">
        <f>+E27/E23</f>
        <v>0</v>
      </c>
      <c r="G27" s="37"/>
      <c r="H27" s="13">
        <f t="shared" si="0"/>
        <v>8132792.3799999999</v>
      </c>
    </row>
    <row r="28" spans="1:8" x14ac:dyDescent="0.25">
      <c r="A28" s="15"/>
      <c r="B28" s="5"/>
      <c r="C28" s="6"/>
      <c r="D28" s="6"/>
      <c r="E28" s="5"/>
      <c r="F28" s="6"/>
      <c r="G28" s="37"/>
      <c r="H28" s="13"/>
    </row>
    <row r="29" spans="1:8" x14ac:dyDescent="0.25">
      <c r="A29" s="36" t="s">
        <v>4</v>
      </c>
      <c r="B29" s="7">
        <v>2500000</v>
      </c>
      <c r="C29" s="6">
        <f>+B29/B23</f>
        <v>1.4165058446671465E-2</v>
      </c>
      <c r="D29" s="6"/>
      <c r="E29" s="7">
        <v>16720000</v>
      </c>
      <c r="F29" s="6">
        <f>+E29/E23</f>
        <v>9.8671733877234907E-2</v>
      </c>
      <c r="G29" s="37"/>
      <c r="H29" s="14">
        <f t="shared" si="0"/>
        <v>-14220000</v>
      </c>
    </row>
    <row r="30" spans="1:8" ht="15.75" thickBot="1" x14ac:dyDescent="0.3">
      <c r="A30" s="38"/>
      <c r="B30" s="39"/>
      <c r="C30" s="40"/>
      <c r="D30" s="40"/>
      <c r="E30" s="39"/>
      <c r="F30" s="40"/>
      <c r="G30" s="41"/>
      <c r="H30" s="42"/>
    </row>
    <row r="31" spans="1:8" ht="15.75" thickBot="1" x14ac:dyDescent="0.3">
      <c r="A31" s="43" t="s">
        <v>5</v>
      </c>
      <c r="B31" s="44">
        <f>+B23+B29-B3-B4-B11</f>
        <v>28418378.769999996</v>
      </c>
      <c r="C31" s="45">
        <f>+B31/B23</f>
        <v>0.16101919849467899</v>
      </c>
      <c r="D31" s="45"/>
      <c r="E31" s="44">
        <f>+E23+E29-E3-E4-E11</f>
        <v>24035980.929999992</v>
      </c>
      <c r="F31" s="45">
        <f>+E31/E23</f>
        <v>0.14184640632794571</v>
      </c>
      <c r="G31" s="46"/>
      <c r="H31" s="47">
        <f t="shared" si="0"/>
        <v>4382397.8400000036</v>
      </c>
    </row>
    <row r="32" spans="1:8" ht="15.75" thickTop="1" x14ac:dyDescent="0.25">
      <c r="A32" s="31"/>
      <c r="B32" s="18"/>
      <c r="C32" s="19"/>
      <c r="D32" s="19"/>
      <c r="E32" s="18"/>
      <c r="F32" s="19"/>
      <c r="G32" s="34"/>
      <c r="H32" s="20"/>
    </row>
    <row r="33" spans="1:8" x14ac:dyDescent="0.25">
      <c r="A33" s="12"/>
      <c r="B33" s="5"/>
      <c r="C33" s="6"/>
      <c r="D33" s="6"/>
      <c r="E33" s="5"/>
      <c r="F33" s="6"/>
      <c r="G33" s="37"/>
      <c r="H33" s="13"/>
    </row>
    <row r="34" spans="1:8" x14ac:dyDescent="0.25">
      <c r="A34" s="36" t="s">
        <v>6</v>
      </c>
      <c r="B34" s="7">
        <f>+SUM(B35:B68)</f>
        <v>9942765.8100000005</v>
      </c>
      <c r="C34" s="6">
        <f>+B34/B23</f>
        <v>5.6335943528086706E-2</v>
      </c>
      <c r="D34" s="6"/>
      <c r="E34" s="7">
        <f>+SUM(E35:E68)</f>
        <v>16822838.100000001</v>
      </c>
      <c r="F34" s="6">
        <f>+E34/E23</f>
        <v>9.9278624644916769E-2</v>
      </c>
      <c r="G34" s="37"/>
      <c r="H34" s="14">
        <f t="shared" si="0"/>
        <v>-6880072.290000001</v>
      </c>
    </row>
    <row r="35" spans="1:8" x14ac:dyDescent="0.25">
      <c r="A35" s="15" t="s">
        <v>26</v>
      </c>
      <c r="B35" s="5">
        <v>512941</v>
      </c>
      <c r="C35" s="6">
        <f>+B35/B23</f>
        <v>2.9063356978776432E-3</v>
      </c>
      <c r="D35" s="6"/>
      <c r="E35" s="10">
        <v>178025</v>
      </c>
      <c r="F35" s="6">
        <f>+E35/E23</f>
        <v>1.0506002047544704E-3</v>
      </c>
      <c r="G35" s="37"/>
      <c r="H35" s="13">
        <f t="shared" si="0"/>
        <v>334916</v>
      </c>
    </row>
    <row r="36" spans="1:8" x14ac:dyDescent="0.25">
      <c r="A36" s="15" t="s">
        <v>7</v>
      </c>
      <c r="B36" s="5">
        <v>54536.61</v>
      </c>
      <c r="C36" s="6">
        <f>+B36/B23</f>
        <v>3.0900570725333099E-4</v>
      </c>
      <c r="D36" s="6"/>
      <c r="E36" s="5">
        <v>70954.23</v>
      </c>
      <c r="F36" s="6">
        <f>+E36/E23</f>
        <v>4.1873067583876296E-4</v>
      </c>
      <c r="G36" s="37"/>
      <c r="H36" s="13">
        <f t="shared" si="0"/>
        <v>-16417.619999999995</v>
      </c>
    </row>
    <row r="37" spans="1:8" x14ac:dyDescent="0.25">
      <c r="A37" s="15" t="s">
        <v>27</v>
      </c>
      <c r="B37" s="5">
        <v>5788</v>
      </c>
      <c r="C37" s="6">
        <f>+B37/B23</f>
        <v>3.2794943315733778E-5</v>
      </c>
      <c r="D37" s="6"/>
      <c r="E37" s="5">
        <v>19854</v>
      </c>
      <c r="F37" s="6">
        <f>+E37/E23</f>
        <v>1.1716678255972619E-4</v>
      </c>
      <c r="G37" s="37"/>
      <c r="H37" s="13">
        <f t="shared" si="0"/>
        <v>-14066</v>
      </c>
    </row>
    <row r="38" spans="1:8" x14ac:dyDescent="0.25">
      <c r="A38" s="15" t="s">
        <v>28</v>
      </c>
      <c r="B38" s="5">
        <v>48345</v>
      </c>
      <c r="C38" s="6">
        <f>+B38/B23</f>
        <v>2.739239002417328E-4</v>
      </c>
      <c r="D38" s="6"/>
      <c r="E38" s="5">
        <v>42520</v>
      </c>
      <c r="F38" s="6">
        <f>+E38/E23</f>
        <v>2.5092835672607824E-4</v>
      </c>
      <c r="G38" s="37"/>
      <c r="H38" s="13">
        <f t="shared" si="0"/>
        <v>5825</v>
      </c>
    </row>
    <row r="39" spans="1:8" x14ac:dyDescent="0.25">
      <c r="A39" s="15" t="s">
        <v>29</v>
      </c>
      <c r="B39" s="5">
        <v>3441944.97</v>
      </c>
      <c r="C39" s="6">
        <f>+B39/B23</f>
        <v>1.9502140668110748E-2</v>
      </c>
      <c r="D39" s="6"/>
      <c r="E39" s="5">
        <v>3283068.43</v>
      </c>
      <c r="F39" s="6">
        <f>+E39/E23</f>
        <v>1.9374764020676522E-2</v>
      </c>
      <c r="G39" s="37"/>
      <c r="H39" s="13">
        <f t="shared" si="0"/>
        <v>158876.54000000004</v>
      </c>
    </row>
    <row r="40" spans="1:8" x14ac:dyDescent="0.25">
      <c r="A40" s="15" t="s">
        <v>60</v>
      </c>
      <c r="B40" s="5">
        <v>0</v>
      </c>
      <c r="C40" s="6">
        <f>+B40/B23</f>
        <v>0</v>
      </c>
      <c r="D40" s="6"/>
      <c r="E40" s="10">
        <v>4800</v>
      </c>
      <c r="F40" s="6">
        <f>+E40/E23</f>
        <v>2.832681355327318E-5</v>
      </c>
      <c r="G40" s="37"/>
      <c r="H40" s="13">
        <f t="shared" si="0"/>
        <v>-4800</v>
      </c>
    </row>
    <row r="41" spans="1:8" x14ac:dyDescent="0.25">
      <c r="A41" s="15" t="s">
        <v>30</v>
      </c>
      <c r="B41" s="5">
        <v>11954</v>
      </c>
      <c r="C41" s="6">
        <f>+B41/B23</f>
        <v>6.7731643468604279E-5</v>
      </c>
      <c r="D41" s="6"/>
      <c r="E41" s="5">
        <v>0</v>
      </c>
      <c r="F41" s="6">
        <f>+E41/E23</f>
        <v>0</v>
      </c>
      <c r="G41" s="37"/>
      <c r="H41" s="13">
        <f t="shared" si="0"/>
        <v>11954</v>
      </c>
    </row>
    <row r="42" spans="1:8" x14ac:dyDescent="0.25">
      <c r="A42" s="15" t="s">
        <v>31</v>
      </c>
      <c r="B42" s="5">
        <v>5100</v>
      </c>
      <c r="C42" s="6">
        <f>+B42/B23</f>
        <v>2.8896719231209789E-5</v>
      </c>
      <c r="D42" s="6"/>
      <c r="E42" s="10">
        <v>4660</v>
      </c>
      <c r="F42" s="6">
        <f>+E42/E23</f>
        <v>2.7500614824636045E-5</v>
      </c>
      <c r="G42" s="37"/>
      <c r="H42" s="13">
        <f t="shared" si="0"/>
        <v>440</v>
      </c>
    </row>
    <row r="43" spans="1:8" x14ac:dyDescent="0.25">
      <c r="A43" s="15" t="s">
        <v>32</v>
      </c>
      <c r="B43" s="5">
        <v>30158</v>
      </c>
      <c r="C43" s="6">
        <f>+B43/B23</f>
        <v>1.7087593305388724E-4</v>
      </c>
      <c r="D43" s="6"/>
      <c r="E43" s="10">
        <v>82041</v>
      </c>
      <c r="F43" s="6">
        <f>+E43/E23</f>
        <v>4.8415835640085099E-4</v>
      </c>
      <c r="G43" s="37"/>
      <c r="H43" s="13">
        <f t="shared" si="0"/>
        <v>-51883</v>
      </c>
    </row>
    <row r="44" spans="1:8" x14ac:dyDescent="0.25">
      <c r="A44" s="15" t="s">
        <v>61</v>
      </c>
      <c r="B44" s="5">
        <v>0</v>
      </c>
      <c r="C44" s="6">
        <f>+B44/B23</f>
        <v>0</v>
      </c>
      <c r="D44" s="6"/>
      <c r="E44" s="10">
        <v>242180.21</v>
      </c>
      <c r="F44" s="6">
        <f>+E44/E23</f>
        <v>1.42920701145053E-3</v>
      </c>
      <c r="G44" s="37"/>
      <c r="H44" s="13">
        <f t="shared" si="0"/>
        <v>-242180.21</v>
      </c>
    </row>
    <row r="45" spans="1:8" x14ac:dyDescent="0.25">
      <c r="A45" s="15" t="s">
        <v>33</v>
      </c>
      <c r="B45" s="5">
        <v>13482</v>
      </c>
      <c r="C45" s="11">
        <f>+B45/B23</f>
        <v>7.6389327191209879E-5</v>
      </c>
      <c r="D45" s="11"/>
      <c r="E45" s="5">
        <v>0</v>
      </c>
      <c r="F45" s="11">
        <f>+E45/E23</f>
        <v>0</v>
      </c>
      <c r="G45" s="37"/>
      <c r="H45" s="13">
        <f t="shared" si="0"/>
        <v>13482</v>
      </c>
    </row>
    <row r="46" spans="1:8" x14ac:dyDescent="0.25">
      <c r="A46" s="15" t="s">
        <v>59</v>
      </c>
      <c r="B46" s="5">
        <v>0</v>
      </c>
      <c r="C46" s="11">
        <f>+B46/B23</f>
        <v>0</v>
      </c>
      <c r="D46" s="11"/>
      <c r="E46" s="10">
        <v>3786567</v>
      </c>
      <c r="F46" s="11">
        <f>+E46/E23</f>
        <v>2.2346120294995199E-2</v>
      </c>
      <c r="G46" s="37"/>
      <c r="H46" s="17">
        <f t="shared" si="0"/>
        <v>-3786567</v>
      </c>
    </row>
    <row r="47" spans="1:8" x14ac:dyDescent="0.25">
      <c r="A47" s="15" t="s">
        <v>34</v>
      </c>
      <c r="B47" s="5">
        <v>44484</v>
      </c>
      <c r="C47" s="6">
        <f>+B47/B23</f>
        <v>2.5204738397669341E-4</v>
      </c>
      <c r="D47" s="6"/>
      <c r="E47" s="10">
        <v>123648</v>
      </c>
      <c r="F47" s="6">
        <f>+E47/E23</f>
        <v>7.2969871713231705E-4</v>
      </c>
      <c r="G47" s="37"/>
      <c r="H47" s="13">
        <f t="shared" si="0"/>
        <v>-79164</v>
      </c>
    </row>
    <row r="48" spans="1:8" x14ac:dyDescent="0.25">
      <c r="A48" s="15" t="s">
        <v>62</v>
      </c>
      <c r="B48" s="5">
        <v>0</v>
      </c>
      <c r="C48" s="6">
        <f>+B48/B23</f>
        <v>0</v>
      </c>
      <c r="D48" s="6"/>
      <c r="E48" s="10">
        <v>5000</v>
      </c>
      <c r="F48" s="6">
        <f>+E48/E23</f>
        <v>2.9507097451326228E-5</v>
      </c>
      <c r="G48" s="37"/>
      <c r="H48" s="13">
        <f t="shared" si="0"/>
        <v>-5000</v>
      </c>
    </row>
    <row r="49" spans="1:8" x14ac:dyDescent="0.25">
      <c r="A49" s="15" t="s">
        <v>35</v>
      </c>
      <c r="B49" s="5">
        <v>600000</v>
      </c>
      <c r="C49" s="6">
        <f>+B49/B23</f>
        <v>3.3996140272011519E-3</v>
      </c>
      <c r="D49" s="6"/>
      <c r="E49" s="5">
        <v>0</v>
      </c>
      <c r="F49" s="6">
        <f>+E49/E23</f>
        <v>0</v>
      </c>
      <c r="G49" s="37"/>
      <c r="H49" s="13">
        <f t="shared" si="0"/>
        <v>600000</v>
      </c>
    </row>
    <row r="50" spans="1:8" x14ac:dyDescent="0.25">
      <c r="A50" s="15" t="s">
        <v>36</v>
      </c>
      <c r="B50" s="5">
        <v>4785</v>
      </c>
      <c r="C50" s="6">
        <f>+B50/B23</f>
        <v>2.7111921866929187E-5</v>
      </c>
      <c r="D50" s="6"/>
      <c r="E50" s="10">
        <v>1863</v>
      </c>
      <c r="F50" s="6">
        <f>+E50/E23</f>
        <v>1.0994344510364152E-5</v>
      </c>
      <c r="G50" s="37"/>
      <c r="H50" s="13">
        <f t="shared" si="0"/>
        <v>2922</v>
      </c>
    </row>
    <row r="51" spans="1:8" x14ac:dyDescent="0.25">
      <c r="A51" s="15" t="s">
        <v>63</v>
      </c>
      <c r="B51" s="5">
        <v>0</v>
      </c>
      <c r="C51" s="6">
        <f>+B51/B23</f>
        <v>0</v>
      </c>
      <c r="D51" s="6"/>
      <c r="E51" s="10">
        <f>330+7</f>
        <v>337</v>
      </c>
      <c r="F51" s="6">
        <f>+E51/E23</f>
        <v>1.9887783682193877E-6</v>
      </c>
      <c r="G51" s="37"/>
      <c r="H51" s="13">
        <f t="shared" si="0"/>
        <v>-337</v>
      </c>
    </row>
    <row r="52" spans="1:8" x14ac:dyDescent="0.25">
      <c r="A52" s="15" t="s">
        <v>37</v>
      </c>
      <c r="B52" s="5">
        <v>25000</v>
      </c>
      <c r="C52" s="6">
        <f>+B52/B23</f>
        <v>1.4165058446671466E-4</v>
      </c>
      <c r="D52" s="6"/>
      <c r="E52" s="10">
        <v>25000</v>
      </c>
      <c r="F52" s="6">
        <f>+E52/E23</f>
        <v>1.4753548725663114E-4</v>
      </c>
      <c r="G52" s="37"/>
      <c r="H52" s="13">
        <f t="shared" si="0"/>
        <v>0</v>
      </c>
    </row>
    <row r="53" spans="1:8" x14ac:dyDescent="0.25">
      <c r="A53" s="15" t="s">
        <v>38</v>
      </c>
      <c r="B53" s="5">
        <v>403598</v>
      </c>
      <c r="C53" s="6">
        <f>+B53/B23</f>
        <v>2.2867957035838842E-3</v>
      </c>
      <c r="D53" s="6"/>
      <c r="E53" s="10">
        <v>533624</v>
      </c>
      <c r="F53" s="6">
        <f>+E53/E23</f>
        <v>3.1491390740733013E-3</v>
      </c>
      <c r="G53" s="37"/>
      <c r="H53" s="17">
        <f t="shared" si="0"/>
        <v>-130026</v>
      </c>
    </row>
    <row r="54" spans="1:8" x14ac:dyDescent="0.25">
      <c r="A54" s="15" t="s">
        <v>39</v>
      </c>
      <c r="B54" s="5">
        <v>283137</v>
      </c>
      <c r="C54" s="6">
        <f>+B54/B23</f>
        <v>1.6042608613660875E-3</v>
      </c>
      <c r="D54" s="6"/>
      <c r="E54" s="10">
        <v>69353</v>
      </c>
      <c r="F54" s="6">
        <f>+E54/E23</f>
        <v>4.0928114590836558E-4</v>
      </c>
      <c r="G54" s="37"/>
      <c r="H54" s="13">
        <f t="shared" si="0"/>
        <v>213784</v>
      </c>
    </row>
    <row r="55" spans="1:8" x14ac:dyDescent="0.25">
      <c r="A55" s="15" t="s">
        <v>40</v>
      </c>
      <c r="B55" s="5">
        <v>1386196</v>
      </c>
      <c r="C55" s="6">
        <f>+B55/B23</f>
        <v>7.854218943416879E-3</v>
      </c>
      <c r="D55" s="6"/>
      <c r="E55" s="10">
        <v>2264091</v>
      </c>
      <c r="F55" s="6">
        <f>+E55/E23</f>
        <v>1.336135075513413E-2</v>
      </c>
      <c r="G55" s="37"/>
      <c r="H55" s="17">
        <f t="shared" si="0"/>
        <v>-877895</v>
      </c>
    </row>
    <row r="56" spans="1:8" x14ac:dyDescent="0.25">
      <c r="A56" s="15" t="s">
        <v>41</v>
      </c>
      <c r="B56" s="5">
        <f>-39417.54-6042.23</f>
        <v>-45459.770000000004</v>
      </c>
      <c r="C56" s="6">
        <f>+B56/B23</f>
        <v>-2.5757611960889687E-4</v>
      </c>
      <c r="D56" s="6"/>
      <c r="E56" s="10">
        <v>-310.70999999999998</v>
      </c>
      <c r="F56" s="6">
        <f>+E56/E23</f>
        <v>-1.8336300498203143E-6</v>
      </c>
      <c r="G56" s="37"/>
      <c r="H56" s="13">
        <f t="shared" si="0"/>
        <v>-45149.060000000005</v>
      </c>
    </row>
    <row r="57" spans="1:8" x14ac:dyDescent="0.25">
      <c r="A57" s="15" t="s">
        <v>42</v>
      </c>
      <c r="B57" s="5">
        <v>1486197</v>
      </c>
      <c r="C57" s="11">
        <f>+B57/B23</f>
        <v>8.4208269473071175E-3</v>
      </c>
      <c r="D57" s="11"/>
      <c r="E57" s="10">
        <v>2729937</v>
      </c>
      <c r="F57" s="11">
        <f>+E57/E23</f>
        <v>1.6110503418996235E-2</v>
      </c>
      <c r="G57" s="37"/>
      <c r="H57" s="17">
        <f t="shared" si="0"/>
        <v>-1243740</v>
      </c>
    </row>
    <row r="58" spans="1:8" x14ac:dyDescent="0.25">
      <c r="A58" s="15" t="s">
        <v>43</v>
      </c>
      <c r="B58" s="5">
        <v>97702</v>
      </c>
      <c r="C58" s="11">
        <f>+B58/B23</f>
        <v>5.5358181614267822E-4</v>
      </c>
      <c r="D58" s="11"/>
      <c r="E58" s="10">
        <v>367339</v>
      </c>
      <c r="F58" s="11">
        <f>+E58/E23</f>
        <v>2.1678215341345451E-3</v>
      </c>
      <c r="G58" s="37"/>
      <c r="H58" s="13">
        <f t="shared" si="0"/>
        <v>-269637</v>
      </c>
    </row>
    <row r="59" spans="1:8" x14ac:dyDescent="0.25">
      <c r="A59" s="15" t="s">
        <v>65</v>
      </c>
      <c r="B59" s="5">
        <v>0</v>
      </c>
      <c r="C59" s="6">
        <f>+B59/B23</f>
        <v>0</v>
      </c>
      <c r="D59" s="6"/>
      <c r="E59" s="10">
        <v>17514</v>
      </c>
      <c r="F59" s="6">
        <f>+E59/E23</f>
        <v>1.0335746095250552E-4</v>
      </c>
      <c r="G59" s="37"/>
      <c r="H59" s="13">
        <f t="shared" si="0"/>
        <v>-17514</v>
      </c>
    </row>
    <row r="60" spans="1:8" x14ac:dyDescent="0.25">
      <c r="A60" s="15" t="s">
        <v>66</v>
      </c>
      <c r="B60" s="5">
        <v>0</v>
      </c>
      <c r="C60" s="6">
        <f>+B60/B23</f>
        <v>0</v>
      </c>
      <c r="D60" s="6"/>
      <c r="E60" s="10">
        <v>106000</v>
      </c>
      <c r="F60" s="6">
        <f>+E60/E23</f>
        <v>6.2555046596811609E-4</v>
      </c>
      <c r="G60" s="37"/>
      <c r="H60" s="17">
        <f t="shared" si="0"/>
        <v>-106000</v>
      </c>
    </row>
    <row r="61" spans="1:8" x14ac:dyDescent="0.25">
      <c r="A61" s="15" t="s">
        <v>44</v>
      </c>
      <c r="B61" s="5">
        <v>1585</v>
      </c>
      <c r="C61" s="11">
        <f>+B61/B23</f>
        <v>8.9806470551897093E-6</v>
      </c>
      <c r="D61" s="11"/>
      <c r="E61" s="10">
        <v>7555</v>
      </c>
      <c r="F61" s="11">
        <f>+E61/E23</f>
        <v>4.4585224248953934E-5</v>
      </c>
      <c r="G61" s="37"/>
      <c r="H61" s="13">
        <f t="shared" si="0"/>
        <v>-5970</v>
      </c>
    </row>
    <row r="62" spans="1:8" x14ac:dyDescent="0.25">
      <c r="A62" s="15" t="s">
        <v>45</v>
      </c>
      <c r="B62" s="5">
        <v>27535</v>
      </c>
      <c r="C62" s="11">
        <f>+B62/B23</f>
        <v>1.5601395373163952E-4</v>
      </c>
      <c r="D62" s="11"/>
      <c r="E62" s="10">
        <v>65919</v>
      </c>
      <c r="F62" s="11">
        <f>+E62/E23</f>
        <v>3.8901567137879472E-4</v>
      </c>
      <c r="G62" s="37"/>
      <c r="H62" s="13">
        <f t="shared" si="0"/>
        <v>-38384</v>
      </c>
    </row>
    <row r="63" spans="1:8" x14ac:dyDescent="0.25">
      <c r="A63" s="15" t="s">
        <v>46</v>
      </c>
      <c r="B63" s="5">
        <v>1469928</v>
      </c>
      <c r="C63" s="11">
        <f>+B63/B23</f>
        <v>8.3286464129595575E-3</v>
      </c>
      <c r="D63" s="11"/>
      <c r="E63" s="10">
        <v>1580018</v>
      </c>
      <c r="F63" s="11">
        <f>+E63/E23</f>
        <v>9.3243490201699135E-3</v>
      </c>
      <c r="G63" s="37"/>
      <c r="H63" s="17">
        <f t="shared" si="0"/>
        <v>-110090</v>
      </c>
    </row>
    <row r="64" spans="1:8" x14ac:dyDescent="0.25">
      <c r="A64" s="15" t="s">
        <v>64</v>
      </c>
      <c r="B64" s="5">
        <v>0</v>
      </c>
      <c r="C64" s="6">
        <f>+B64/B23</f>
        <v>0</v>
      </c>
      <c r="D64" s="6"/>
      <c r="E64" s="10">
        <v>5143</v>
      </c>
      <c r="F64" s="6">
        <f>+E64/E23</f>
        <v>3.0351000438434158E-5</v>
      </c>
      <c r="G64" s="37"/>
      <c r="H64" s="13">
        <f t="shared" si="0"/>
        <v>-5143</v>
      </c>
    </row>
    <row r="65" spans="1:8" x14ac:dyDescent="0.25">
      <c r="A65" s="15" t="s">
        <v>47</v>
      </c>
      <c r="B65" s="5">
        <v>2500</v>
      </c>
      <c r="C65" s="11">
        <f>+B65/B23</f>
        <v>1.4165058446671465E-5</v>
      </c>
      <c r="D65" s="11"/>
      <c r="E65" s="5">
        <v>0</v>
      </c>
      <c r="F65" s="11">
        <f>+E65/E23</f>
        <v>0</v>
      </c>
      <c r="G65" s="37"/>
      <c r="H65" s="13">
        <f t="shared" si="0"/>
        <v>2500</v>
      </c>
    </row>
    <row r="66" spans="1:8" x14ac:dyDescent="0.25">
      <c r="A66" s="15" t="s">
        <v>48</v>
      </c>
      <c r="B66" s="5">
        <v>785</v>
      </c>
      <c r="C66" s="11">
        <f>+B66/B23</f>
        <v>4.4478283522548404E-6</v>
      </c>
      <c r="D66" s="11"/>
      <c r="E66" s="10">
        <v>1191919</v>
      </c>
      <c r="F66" s="11">
        <f>+E66/E23</f>
        <v>7.0340140174174615E-3</v>
      </c>
      <c r="G66" s="37"/>
      <c r="H66" s="17">
        <f t="shared" si="0"/>
        <v>-1191134</v>
      </c>
    </row>
    <row r="67" spans="1:8" x14ac:dyDescent="0.25">
      <c r="A67" s="15" t="s">
        <v>49</v>
      </c>
      <c r="B67" s="5">
        <v>544</v>
      </c>
      <c r="C67" s="11">
        <f>+B67/B23</f>
        <v>3.082316717995711E-6</v>
      </c>
      <c r="D67" s="11"/>
      <c r="E67" s="10">
        <v>8918.94</v>
      </c>
      <c r="F67" s="11">
        <f>+E67/E23</f>
        <v>5.2634406348506314E-5</v>
      </c>
      <c r="G67" s="37"/>
      <c r="H67" s="13">
        <f t="shared" si="0"/>
        <v>-8374.94</v>
      </c>
    </row>
    <row r="68" spans="1:8" x14ac:dyDescent="0.25">
      <c r="A68" s="15" t="s">
        <v>50</v>
      </c>
      <c r="B68" s="5">
        <v>30000</v>
      </c>
      <c r="C68" s="11">
        <f>+B68/B23</f>
        <v>1.6998070136005759E-4</v>
      </c>
      <c r="D68" s="11"/>
      <c r="E68" s="10">
        <v>5300</v>
      </c>
      <c r="F68" s="11">
        <f>+E68/E23</f>
        <v>3.12775232984058E-5</v>
      </c>
      <c r="G68" s="37"/>
      <c r="H68" s="13">
        <f t="shared" ref="H68:H72" si="1">+B68-E68</f>
        <v>24700</v>
      </c>
    </row>
    <row r="69" spans="1:8" x14ac:dyDescent="0.25">
      <c r="A69" s="12"/>
      <c r="B69" s="5"/>
      <c r="C69" s="6"/>
      <c r="D69" s="6"/>
      <c r="E69" s="5"/>
      <c r="F69" s="6"/>
      <c r="G69" s="37"/>
      <c r="H69" s="13"/>
    </row>
    <row r="70" spans="1:8" x14ac:dyDescent="0.25">
      <c r="A70" s="36" t="s">
        <v>51</v>
      </c>
      <c r="B70" s="7">
        <v>0</v>
      </c>
      <c r="C70" s="6">
        <f>+B70/B23</f>
        <v>0</v>
      </c>
      <c r="D70" s="6"/>
      <c r="E70" s="7">
        <v>81762.92</v>
      </c>
      <c r="F70" s="6">
        <f>+E70/E23</f>
        <v>4.8251728966899806E-4</v>
      </c>
      <c r="G70" s="37"/>
      <c r="H70" s="14">
        <f t="shared" si="1"/>
        <v>-81762.92</v>
      </c>
    </row>
    <row r="71" spans="1:8" ht="15.75" thickBot="1" x14ac:dyDescent="0.3">
      <c r="A71" s="48"/>
      <c r="B71" s="39"/>
      <c r="C71" s="40"/>
      <c r="D71" s="40"/>
      <c r="E71" s="39"/>
      <c r="F71" s="40"/>
      <c r="G71" s="41"/>
      <c r="H71" s="42"/>
    </row>
    <row r="72" spans="1:8" ht="15.75" thickBot="1" x14ac:dyDescent="0.3">
      <c r="A72" s="43" t="s">
        <v>52</v>
      </c>
      <c r="B72" s="44">
        <f>+B31+B70-B34</f>
        <v>18475612.959999993</v>
      </c>
      <c r="C72" s="45">
        <f>+B72/B23</f>
        <v>0.10468325496659228</v>
      </c>
      <c r="D72" s="45"/>
      <c r="E72" s="44">
        <f>+E31+E70-E34</f>
        <v>7294905.7499999925</v>
      </c>
      <c r="F72" s="45">
        <f>+E72/E23</f>
        <v>4.3050298972697965E-2</v>
      </c>
      <c r="G72" s="46"/>
      <c r="H72" s="47">
        <f t="shared" si="1"/>
        <v>11180707.210000001</v>
      </c>
    </row>
    <row r="73" spans="1:8" ht="16.5" thickTop="1" thickBot="1" x14ac:dyDescent="0.3">
      <c r="A73" s="49"/>
      <c r="B73" s="50"/>
      <c r="C73" s="51"/>
      <c r="D73" s="51"/>
      <c r="E73" s="52"/>
      <c r="F73" s="52"/>
      <c r="G73" s="52"/>
      <c r="H73" s="53"/>
    </row>
    <row r="74" spans="1:8" x14ac:dyDescent="0.25">
      <c r="E74" s="35"/>
    </row>
  </sheetData>
  <sortState ref="A36:E68">
    <sortCondition ref="A35"/>
  </sortState>
  <mergeCells count="2">
    <mergeCell ref="B1:C1"/>
    <mergeCell ref="E1:F1"/>
  </mergeCells>
  <pageMargins left="0.25" right="0.25" top="0.75" bottom="0.75" header="0.3" footer="0.3"/>
  <pageSetup paperSize="9" scale="69" orientation="portrait" r:id="rId1"/>
  <ignoredErrors>
    <ignoredError sqref="C72 E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VpN</dc:creator>
  <cp:lastModifiedBy>VpN</cp:lastModifiedBy>
  <cp:lastPrinted>2015-04-12T07:36:14Z</cp:lastPrinted>
  <dcterms:created xsi:type="dcterms:W3CDTF">2015-04-12T05:58:46Z</dcterms:created>
  <dcterms:modified xsi:type="dcterms:W3CDTF">2015-04-12T07:37:46Z</dcterms:modified>
</cp:coreProperties>
</file>