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Dep Calc" sheetId="3" r:id="rId1"/>
  </sheets>
  <calcPr calcId="124519"/>
</workbook>
</file>

<file path=xl/calcChain.xml><?xml version="1.0" encoding="utf-8"?>
<calcChain xmlns="http://schemas.openxmlformats.org/spreadsheetml/2006/main">
  <c r="S40" i="3"/>
  <c r="R40"/>
  <c r="T40" s="1"/>
  <c r="N40"/>
  <c r="I40"/>
  <c r="T39"/>
  <c r="S39"/>
  <c r="R39"/>
  <c r="N39"/>
  <c r="S38"/>
  <c r="R38"/>
  <c r="N38"/>
  <c r="I38"/>
  <c r="T37"/>
  <c r="S37"/>
  <c r="R37"/>
  <c r="N37"/>
  <c r="S36"/>
  <c r="R36"/>
  <c r="N36"/>
  <c r="I36"/>
  <c r="T35"/>
  <c r="S35"/>
  <c r="R35"/>
  <c r="N35"/>
  <c r="K35"/>
  <c r="I35"/>
  <c r="H35"/>
  <c r="G35"/>
  <c r="J35" s="1"/>
  <c r="F35"/>
  <c r="F36" s="1"/>
  <c r="F37" s="1"/>
  <c r="F38" s="1"/>
  <c r="F39" s="1"/>
  <c r="F40" s="1"/>
  <c r="D35"/>
  <c r="C35"/>
  <c r="E35" s="1"/>
  <c r="G24"/>
  <c r="I39" s="1"/>
  <c r="G23"/>
  <c r="G22"/>
  <c r="I37" s="1"/>
  <c r="G21"/>
  <c r="G20"/>
  <c r="E11"/>
  <c r="Q35" l="1"/>
  <c r="E36" s="1"/>
  <c r="P35"/>
  <c r="L35"/>
  <c r="G37"/>
  <c r="M35"/>
  <c r="O35" s="1"/>
  <c r="G36"/>
  <c r="J36" s="1"/>
  <c r="T36"/>
  <c r="T38"/>
  <c r="G38" l="1"/>
  <c r="J37"/>
  <c r="L36"/>
  <c r="M36" s="1"/>
  <c r="O36" s="1"/>
  <c r="P36" s="1"/>
  <c r="Q36" s="1"/>
  <c r="E37" s="1"/>
  <c r="L37" l="1"/>
  <c r="J38"/>
  <c r="G39"/>
  <c r="M37"/>
  <c r="O37" s="1"/>
  <c r="P37" s="1"/>
  <c r="Q37" s="1"/>
  <c r="E38" s="1"/>
  <c r="L38" l="1"/>
  <c r="J39"/>
  <c r="G40"/>
  <c r="J40" s="1"/>
  <c r="M38"/>
  <c r="O38" s="1"/>
  <c r="P38" s="1"/>
  <c r="Q38" s="1"/>
  <c r="E39" s="1"/>
  <c r="L39" l="1"/>
  <c r="M39"/>
  <c r="O39" s="1"/>
  <c r="P39" s="1"/>
  <c r="Q39" s="1"/>
  <c r="E40" s="1"/>
  <c r="L40" l="1"/>
  <c r="M40" s="1"/>
  <c r="O40" s="1"/>
  <c r="P40" s="1"/>
  <c r="Q40" s="1"/>
</calcChain>
</file>

<file path=xl/sharedStrings.xml><?xml version="1.0" encoding="utf-8"?>
<sst xmlns="http://schemas.openxmlformats.org/spreadsheetml/2006/main" count="101" uniqueCount="84">
  <si>
    <t>Plant &amp; Machinery</t>
  </si>
  <si>
    <t>NOT</t>
  </si>
  <si>
    <t>Date of Sale</t>
  </si>
  <si>
    <t>year</t>
  </si>
  <si>
    <t>adjustment</t>
  </si>
  <si>
    <t>the Year</t>
  </si>
  <si>
    <t>Basis</t>
  </si>
  <si>
    <t>31.03.20YY</t>
  </si>
  <si>
    <t>earnings</t>
  </si>
  <si>
    <t>01.04.20XX</t>
  </si>
  <si>
    <t>(LOSS)</t>
  </si>
  <si>
    <t>OR</t>
  </si>
  <si>
    <t xml:space="preserve">31.03.20YY/ </t>
  </si>
  <si>
    <t>the</t>
  </si>
  <si>
    <t>shift</t>
  </si>
  <si>
    <t>used in</t>
  </si>
  <si>
    <t>Shift</t>
  </si>
  <si>
    <t>life</t>
  </si>
  <si>
    <t>Op. retained</t>
  </si>
  <si>
    <t>in hand</t>
  </si>
  <si>
    <t>PROCEEDS</t>
  </si>
  <si>
    <t>IN THE YEAR</t>
  </si>
  <si>
    <t>as on</t>
  </si>
  <si>
    <t>for</t>
  </si>
  <si>
    <t>after</t>
  </si>
  <si>
    <t>of Shifts</t>
  </si>
  <si>
    <t>on single</t>
  </si>
  <si>
    <t>Dep(WDV)</t>
  </si>
  <si>
    <t>Value</t>
  </si>
  <si>
    <t>useful</t>
  </si>
  <si>
    <t xml:space="preserve">in the </t>
  </si>
  <si>
    <t>in</t>
  </si>
  <si>
    <t>Life</t>
  </si>
  <si>
    <t>Charged upto</t>
  </si>
  <si>
    <t>Cost</t>
  </si>
  <si>
    <t>PROFIT</t>
  </si>
  <si>
    <t>SALES</t>
  </si>
  <si>
    <t>SALES MADE</t>
  </si>
  <si>
    <t>WDV</t>
  </si>
  <si>
    <t>Depreciation</t>
  </si>
  <si>
    <t>No</t>
  </si>
  <si>
    <t xml:space="preserve">Rate of </t>
  </si>
  <si>
    <t xml:space="preserve">Residual </t>
  </si>
  <si>
    <t xml:space="preserve">Remaining </t>
  </si>
  <si>
    <t>Used</t>
  </si>
  <si>
    <t>Adjustment</t>
  </si>
  <si>
    <t>Useful</t>
  </si>
  <si>
    <t>Year</t>
  </si>
  <si>
    <t>COST/WDV</t>
  </si>
  <si>
    <t xml:space="preserve">Original </t>
  </si>
  <si>
    <t>Particulars</t>
  </si>
  <si>
    <t>Depreciation Calculator (WDV Method)</t>
  </si>
  <si>
    <t>NO</t>
  </si>
  <si>
    <t>Fill The table except coloumn 5</t>
  </si>
  <si>
    <t>Shifts</t>
  </si>
  <si>
    <t>Proceeds</t>
  </si>
  <si>
    <t>Sold</t>
  </si>
  <si>
    <t>in the</t>
  </si>
  <si>
    <t>Of</t>
  </si>
  <si>
    <t>YEAR</t>
  </si>
  <si>
    <t>DAYS USED</t>
  </si>
  <si>
    <t>Sales</t>
  </si>
  <si>
    <t>Machine</t>
  </si>
  <si>
    <t>DAYS IN THE</t>
  </si>
  <si>
    <t xml:space="preserve">NO OF </t>
  </si>
  <si>
    <t>Residual value(Rs.)</t>
  </si>
  <si>
    <t xml:space="preserve">Put % of residual value of the Assets. </t>
  </si>
  <si>
    <t>Residual value (%)</t>
  </si>
  <si>
    <t xml:space="preserve">Put Remaining Useful life of the assets </t>
  </si>
  <si>
    <t>Remaining useful life</t>
  </si>
  <si>
    <t>Put Useful life of the assets as per schedule II of Companies Act, 2013</t>
  </si>
  <si>
    <t>Useful lifes per sch II</t>
  </si>
  <si>
    <t>Put depreciation charged upto previous  year, if any</t>
  </si>
  <si>
    <t>Depreciation charged up to 31/03/20XX</t>
  </si>
  <si>
    <t>Put original Cost of the asset</t>
  </si>
  <si>
    <t>Original cost</t>
  </si>
  <si>
    <t>Plant and machinery</t>
  </si>
  <si>
    <t>Example 1</t>
  </si>
  <si>
    <t>Data Table</t>
  </si>
  <si>
    <t>Note : The above computation sheet is not useful when the asset are depreciated using SLM method.</t>
  </si>
  <si>
    <t xml:space="preserve">               If the asset is sold in any Year write "yes" or "No"</t>
  </si>
  <si>
    <t xml:space="preserve">               When you Dag from cell, don’t Dag from E33. ou should Dag from E34 for next Year.</t>
  </si>
  <si>
    <t xml:space="preserve">               If the asset is used more than one Shift write 2 or 3 in the Data table</t>
  </si>
  <si>
    <t xml:space="preserve">               Dep rate is computed as per AS 6.</t>
  </si>
</sst>
</file>

<file path=xl/styles.xml><?xml version="1.0" encoding="utf-8"?>
<styleSheet xmlns="http://schemas.openxmlformats.org/spreadsheetml/2006/main">
  <numFmts count="1">
    <numFmt numFmtId="164" formatCode="0.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rgb="FFFF0000"/>
      <name val="Calibri"/>
      <family val="2"/>
      <scheme val="minor"/>
    </font>
    <font>
      <sz val="14"/>
      <color indexed="8"/>
      <name val="Calibri"/>
      <family val="2"/>
    </font>
    <font>
      <b/>
      <sz val="11"/>
      <name val="Calibri"/>
      <family val="2"/>
      <scheme val="minor"/>
    </font>
    <font>
      <sz val="11"/>
      <color theme="1"/>
      <name val="Wingdings"/>
      <charset val="2"/>
    </font>
    <font>
      <b/>
      <sz val="14"/>
      <color indexed="8"/>
      <name val="Calibri"/>
      <family val="2"/>
    </font>
    <font>
      <b/>
      <u/>
      <sz val="18"/>
      <color indexed="8"/>
      <name val="Calibri"/>
      <family val="2"/>
    </font>
    <font>
      <b/>
      <sz val="16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</cellStyleXfs>
  <cellXfs count="111">
    <xf numFmtId="0" fontId="0" fillId="0" borderId="0" xfId="0"/>
    <xf numFmtId="0" fontId="0" fillId="5" borderId="0" xfId="0" applyFill="1" applyBorder="1"/>
    <xf numFmtId="164" fontId="0" fillId="5" borderId="0" xfId="0" applyNumberFormat="1" applyFill="1" applyBorder="1"/>
    <xf numFmtId="1" fontId="0" fillId="5" borderId="0" xfId="0" applyNumberFormat="1" applyFill="1" applyBorder="1" applyAlignment="1">
      <alignment horizontal="center"/>
    </xf>
    <xf numFmtId="2" fontId="0" fillId="5" borderId="0" xfId="0" applyNumberFormat="1" applyFill="1" applyBorder="1"/>
    <xf numFmtId="1" fontId="0" fillId="5" borderId="0" xfId="0" applyNumberFormat="1" applyFill="1" applyBorder="1" applyAlignment="1">
      <alignment horizontal="right"/>
    </xf>
    <xf numFmtId="1" fontId="0" fillId="5" borderId="0" xfId="0" applyNumberFormat="1" applyFill="1" applyBorder="1"/>
    <xf numFmtId="1" fontId="6" fillId="6" borderId="2" xfId="1" applyNumberFormat="1" applyFont="1" applyFill="1" applyBorder="1"/>
    <xf numFmtId="0" fontId="6" fillId="6" borderId="2" xfId="1" applyFont="1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2" fontId="6" fillId="6" borderId="3" xfId="0" applyNumberFormat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2" fontId="0" fillId="6" borderId="2" xfId="0" applyNumberFormat="1" applyFill="1" applyBorder="1"/>
    <xf numFmtId="2" fontId="0" fillId="6" borderId="5" xfId="0" applyNumberFormat="1" applyFill="1" applyBorder="1"/>
    <xf numFmtId="2" fontId="0" fillId="6" borderId="2" xfId="0" applyNumberFormat="1" applyFill="1" applyBorder="1" applyAlignment="1">
      <alignment horizontal="center"/>
    </xf>
    <xf numFmtId="1" fontId="0" fillId="6" borderId="5" xfId="0" applyNumberForma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0" fontId="0" fillId="6" borderId="6" xfId="0" applyFill="1" applyBorder="1"/>
    <xf numFmtId="0" fontId="0" fillId="6" borderId="3" xfId="0" applyFill="1" applyBorder="1"/>
    <xf numFmtId="0" fontId="0" fillId="6" borderId="7" xfId="0" applyFill="1" applyBorder="1"/>
    <xf numFmtId="1" fontId="6" fillId="6" borderId="8" xfId="1" applyNumberFormat="1" applyFont="1" applyFill="1" applyBorder="1"/>
    <xf numFmtId="0" fontId="6" fillId="6" borderId="8" xfId="1" applyFont="1" applyFill="1" applyBorder="1" applyAlignment="1">
      <alignment horizontal="center"/>
    </xf>
    <xf numFmtId="1" fontId="0" fillId="6" borderId="8" xfId="0" applyNumberFormat="1" applyFill="1" applyBorder="1" applyAlignment="1">
      <alignment horizontal="center"/>
    </xf>
    <xf numFmtId="2" fontId="6" fillId="6" borderId="9" xfId="0" applyNumberFormat="1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2" fontId="0" fillId="6" borderId="8" xfId="0" applyNumberFormat="1" applyFill="1" applyBorder="1"/>
    <xf numFmtId="2" fontId="0" fillId="6" borderId="0" xfId="0" applyNumberFormat="1" applyFill="1" applyBorder="1"/>
    <xf numFmtId="2" fontId="0" fillId="6" borderId="8" xfId="0" applyNumberFormat="1" applyFill="1" applyBorder="1" applyAlignment="1">
      <alignment horizontal="center"/>
    </xf>
    <xf numFmtId="1" fontId="0" fillId="6" borderId="0" xfId="0" applyNumberFormat="1" applyFill="1" applyBorder="1" applyAlignment="1">
      <alignment horizontal="center"/>
    </xf>
    <xf numFmtId="1" fontId="0" fillId="6" borderId="9" xfId="0" applyNumberFormat="1" applyFill="1" applyBorder="1" applyAlignment="1">
      <alignment horizontal="center"/>
    </xf>
    <xf numFmtId="0" fontId="0" fillId="6" borderId="11" xfId="0" applyFill="1" applyBorder="1"/>
    <xf numFmtId="0" fontId="0" fillId="6" borderId="9" xfId="0" applyFill="1" applyBorder="1"/>
    <xf numFmtId="0" fontId="0" fillId="6" borderId="12" xfId="0" applyFill="1" applyBorder="1"/>
    <xf numFmtId="1" fontId="4" fillId="6" borderId="9" xfId="0" applyNumberFormat="1" applyFont="1" applyFill="1" applyBorder="1" applyAlignment="1">
      <alignment horizontal="center"/>
    </xf>
    <xf numFmtId="1" fontId="0" fillId="6" borderId="11" xfId="0" applyNumberFormat="1" applyFill="1" applyBorder="1" applyAlignment="1">
      <alignment horizontal="center"/>
    </xf>
    <xf numFmtId="1" fontId="0" fillId="6" borderId="12" xfId="0" applyNumberFormat="1" applyFill="1" applyBorder="1"/>
    <xf numFmtId="0" fontId="2" fillId="6" borderId="13" xfId="1" applyFill="1" applyBorder="1"/>
    <xf numFmtId="1" fontId="2" fillId="6" borderId="13" xfId="1" applyNumberFormat="1" applyFill="1" applyBorder="1"/>
    <xf numFmtId="0" fontId="0" fillId="6" borderId="13" xfId="0" applyFill="1" applyBorder="1"/>
    <xf numFmtId="0" fontId="5" fillId="6" borderId="13" xfId="0" applyFont="1" applyFill="1" applyBorder="1"/>
    <xf numFmtId="0" fontId="0" fillId="6" borderId="10" xfId="0" applyFill="1" applyBorder="1"/>
    <xf numFmtId="0" fontId="5" fillId="6" borderId="13" xfId="0" applyFont="1" applyFill="1" applyBorder="1" applyAlignment="1">
      <alignment horizontal="center"/>
    </xf>
    <xf numFmtId="164" fontId="7" fillId="6" borderId="13" xfId="0" applyNumberFormat="1" applyFont="1" applyFill="1" applyBorder="1"/>
    <xf numFmtId="0" fontId="5" fillId="6" borderId="0" xfId="0" applyFont="1" applyFill="1" applyBorder="1" applyAlignment="1">
      <alignment horizontal="center"/>
    </xf>
    <xf numFmtId="1" fontId="7" fillId="6" borderId="0" xfId="0" applyNumberFormat="1" applyFont="1" applyFill="1" applyBorder="1"/>
    <xf numFmtId="1" fontId="7" fillId="6" borderId="14" xfId="0" applyNumberFormat="1" applyFont="1" applyFill="1" applyBorder="1"/>
    <xf numFmtId="1" fontId="7" fillId="6" borderId="11" xfId="0" applyNumberFormat="1" applyFont="1" applyFill="1" applyBorder="1"/>
    <xf numFmtId="1" fontId="7" fillId="6" borderId="9" xfId="0" applyNumberFormat="1" applyFont="1" applyFill="1" applyBorder="1"/>
    <xf numFmtId="0" fontId="1" fillId="4" borderId="2" xfId="3" applyBorder="1"/>
    <xf numFmtId="2" fontId="1" fillId="4" borderId="2" xfId="3" applyNumberFormat="1" applyBorder="1"/>
    <xf numFmtId="0" fontId="1" fillId="4" borderId="2" xfId="3" applyBorder="1" applyAlignment="1">
      <alignment horizontal="center"/>
    </xf>
    <xf numFmtId="0" fontId="0" fillId="4" borderId="15" xfId="3" applyFont="1" applyBorder="1"/>
    <xf numFmtId="0" fontId="0" fillId="4" borderId="6" xfId="3" applyFont="1" applyBorder="1" applyAlignment="1">
      <alignment horizontal="center"/>
    </xf>
    <xf numFmtId="0" fontId="0" fillId="4" borderId="3" xfId="3" applyFont="1" applyBorder="1" applyAlignment="1">
      <alignment horizontal="center"/>
    </xf>
    <xf numFmtId="0" fontId="1" fillId="4" borderId="3" xfId="3" applyBorder="1"/>
    <xf numFmtId="0" fontId="1" fillId="4" borderId="3" xfId="3" applyBorder="1" applyAlignment="1">
      <alignment horizontal="center"/>
    </xf>
    <xf numFmtId="164" fontId="1" fillId="4" borderId="3" xfId="3" applyNumberFormat="1" applyBorder="1"/>
    <xf numFmtId="1" fontId="1" fillId="4" borderId="3" xfId="3" applyNumberFormat="1" applyBorder="1"/>
    <xf numFmtId="1" fontId="1" fillId="4" borderId="7" xfId="3" applyNumberFormat="1" applyBorder="1"/>
    <xf numFmtId="0" fontId="1" fillId="4" borderId="8" xfId="3" applyBorder="1"/>
    <xf numFmtId="2" fontId="1" fillId="4" borderId="8" xfId="3" applyNumberFormat="1" applyBorder="1"/>
    <xf numFmtId="0" fontId="1" fillId="4" borderId="8" xfId="3" applyBorder="1" applyAlignment="1">
      <alignment horizontal="center"/>
    </xf>
    <xf numFmtId="0" fontId="0" fillId="4" borderId="16" xfId="3" applyFont="1" applyBorder="1"/>
    <xf numFmtId="0" fontId="0" fillId="4" borderId="11" xfId="3" applyFont="1" applyBorder="1" applyAlignment="1">
      <alignment horizontal="center"/>
    </xf>
    <xf numFmtId="0" fontId="0" fillId="4" borderId="9" xfId="3" applyFont="1" applyBorder="1" applyAlignment="1">
      <alignment horizontal="center"/>
    </xf>
    <xf numFmtId="0" fontId="1" fillId="4" borderId="9" xfId="3" applyBorder="1"/>
    <xf numFmtId="164" fontId="1" fillId="4" borderId="9" xfId="3" applyNumberFormat="1" applyBorder="1" applyAlignment="1">
      <alignment horizontal="center"/>
    </xf>
    <xf numFmtId="164" fontId="0" fillId="4" borderId="9" xfId="3" applyNumberFormat="1" applyFont="1" applyBorder="1" applyAlignment="1">
      <alignment horizontal="center"/>
    </xf>
    <xf numFmtId="1" fontId="1" fillId="4" borderId="9" xfId="3" applyNumberFormat="1" applyBorder="1"/>
    <xf numFmtId="1" fontId="1" fillId="4" borderId="9" xfId="3" applyNumberFormat="1" applyBorder="1" applyAlignment="1">
      <alignment horizontal="center"/>
    </xf>
    <xf numFmtId="1" fontId="0" fillId="4" borderId="9" xfId="3" applyNumberFormat="1" applyFont="1" applyBorder="1"/>
    <xf numFmtId="1" fontId="1" fillId="4" borderId="16" xfId="3" applyNumberFormat="1" applyBorder="1" applyAlignment="1">
      <alignment horizontal="center"/>
    </xf>
    <xf numFmtId="1" fontId="0" fillId="4" borderId="11" xfId="3" applyNumberFormat="1" applyFont="1" applyBorder="1" applyAlignment="1">
      <alignment horizontal="center"/>
    </xf>
    <xf numFmtId="1" fontId="0" fillId="4" borderId="9" xfId="3" applyNumberFormat="1" applyFont="1" applyBorder="1" applyAlignment="1">
      <alignment horizontal="center"/>
    </xf>
    <xf numFmtId="0" fontId="1" fillId="4" borderId="13" xfId="3" applyBorder="1"/>
    <xf numFmtId="1" fontId="1" fillId="4" borderId="17" xfId="3" applyNumberFormat="1" applyBorder="1" applyAlignment="1">
      <alignment horizontal="center"/>
    </xf>
    <xf numFmtId="1" fontId="0" fillId="4" borderId="18" xfId="3" applyNumberFormat="1" applyFont="1" applyBorder="1" applyAlignment="1">
      <alignment horizontal="center"/>
    </xf>
    <xf numFmtId="1" fontId="1" fillId="4" borderId="14" xfId="3" applyNumberFormat="1" applyBorder="1" applyAlignment="1">
      <alignment horizontal="center"/>
    </xf>
    <xf numFmtId="1" fontId="1" fillId="4" borderId="14" xfId="3" applyNumberFormat="1" applyBorder="1"/>
    <xf numFmtId="164" fontId="1" fillId="4" borderId="14" xfId="3" applyNumberFormat="1" applyBorder="1" applyAlignment="1">
      <alignment horizontal="center"/>
    </xf>
    <xf numFmtId="0" fontId="0" fillId="5" borderId="0" xfId="0" quotePrefix="1" applyFill="1" applyBorder="1"/>
    <xf numFmtId="0" fontId="8" fillId="5" borderId="0" xfId="0" applyFont="1" applyFill="1" applyBorder="1"/>
    <xf numFmtId="1" fontId="9" fillId="5" borderId="0" xfId="0" applyNumberFormat="1" applyFont="1" applyFill="1" applyBorder="1"/>
    <xf numFmtId="0" fontId="0" fillId="0" borderId="0" xfId="0" applyFill="1" applyBorder="1"/>
    <xf numFmtId="1" fontId="0" fillId="5" borderId="2" xfId="0" applyNumberFormat="1" applyFill="1" applyBorder="1"/>
    <xf numFmtId="0" fontId="0" fillId="5" borderId="2" xfId="0" applyFill="1" applyBorder="1"/>
    <xf numFmtId="164" fontId="0" fillId="5" borderId="2" xfId="0" applyNumberFormat="1" applyFill="1" applyBorder="1" applyAlignment="1">
      <alignment horizontal="center"/>
    </xf>
    <xf numFmtId="1" fontId="0" fillId="5" borderId="8" xfId="0" applyNumberFormat="1" applyFill="1" applyBorder="1"/>
    <xf numFmtId="0" fontId="0" fillId="5" borderId="8" xfId="0" applyFill="1" applyBorder="1"/>
    <xf numFmtId="164" fontId="0" fillId="5" borderId="8" xfId="0" applyNumberFormat="1" applyFill="1" applyBorder="1" applyAlignment="1">
      <alignment horizontal="center"/>
    </xf>
    <xf numFmtId="0" fontId="0" fillId="5" borderId="13" xfId="0" applyFill="1" applyBorder="1"/>
    <xf numFmtId="1" fontId="0" fillId="5" borderId="20" xfId="0" applyNumberFormat="1" applyFill="1" applyBorder="1"/>
    <xf numFmtId="164" fontId="0" fillId="5" borderId="21" xfId="0" applyNumberFormat="1" applyFill="1" applyBorder="1" applyAlignment="1">
      <alignment horizontal="left"/>
    </xf>
    <xf numFmtId="164" fontId="0" fillId="5" borderId="22" xfId="0" applyNumberFormat="1" applyFill="1" applyBorder="1"/>
    <xf numFmtId="1" fontId="10" fillId="7" borderId="1" xfId="2" applyNumberFormat="1" applyFont="1" applyFill="1"/>
    <xf numFmtId="164" fontId="5" fillId="5" borderId="0" xfId="0" applyNumberFormat="1" applyFont="1" applyFill="1" applyBorder="1"/>
    <xf numFmtId="9" fontId="10" fillId="7" borderId="1" xfId="2" applyNumberFormat="1" applyFont="1" applyFill="1" applyAlignment="1">
      <alignment horizontal="right"/>
    </xf>
    <xf numFmtId="0" fontId="11" fillId="5" borderId="0" xfId="0" applyFont="1" applyFill="1" applyBorder="1"/>
    <xf numFmtId="1" fontId="12" fillId="5" borderId="0" xfId="0" applyNumberFormat="1" applyFont="1" applyFill="1" applyBorder="1"/>
    <xf numFmtId="1" fontId="0" fillId="8" borderId="0" xfId="0" applyNumberFormat="1" applyFill="1" applyBorder="1"/>
    <xf numFmtId="1" fontId="13" fillId="8" borderId="0" xfId="0" applyNumberFormat="1" applyFont="1" applyFill="1" applyBorder="1"/>
    <xf numFmtId="1" fontId="0" fillId="5" borderId="0" xfId="0" applyNumberFormat="1" applyFill="1" applyBorder="1" applyAlignment="1">
      <alignment vertical="center"/>
    </xf>
    <xf numFmtId="1" fontId="14" fillId="5" borderId="0" xfId="0" applyNumberFormat="1" applyFont="1" applyFill="1" applyBorder="1"/>
    <xf numFmtId="0" fontId="5" fillId="5" borderId="0" xfId="0" applyFont="1" applyFill="1" applyBorder="1"/>
    <xf numFmtId="1" fontId="10" fillId="7" borderId="25" xfId="2" applyNumberFormat="1" applyFont="1" applyFill="1" applyBorder="1"/>
    <xf numFmtId="1" fontId="10" fillId="7" borderId="24" xfId="2" applyNumberFormat="1" applyFont="1" applyFill="1" applyBorder="1"/>
    <xf numFmtId="1" fontId="10" fillId="7" borderId="23" xfId="2" applyNumberFormat="1" applyFont="1" applyFill="1" applyBorder="1"/>
    <xf numFmtId="1" fontId="1" fillId="4" borderId="19" xfId="3" applyNumberFormat="1" applyBorder="1" applyAlignment="1">
      <alignment horizontal="center" vertical="center"/>
    </xf>
    <xf numFmtId="1" fontId="1" fillId="4" borderId="12" xfId="3" applyNumberFormat="1" applyBorder="1" applyAlignment="1">
      <alignment horizontal="center" vertical="center"/>
    </xf>
  </cellXfs>
  <cellStyles count="4">
    <cellStyle name="40% - Accent3" xfId="3" builtinId="39"/>
    <cellStyle name="Bad" xfId="1" builtinId="27"/>
    <cellStyle name="Check Cell" xfId="2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6</xdr:row>
      <xdr:rowOff>47625</xdr:rowOff>
    </xdr:from>
    <xdr:to>
      <xdr:col>6</xdr:col>
      <xdr:colOff>628650</xdr:colOff>
      <xdr:row>6</xdr:row>
      <xdr:rowOff>200024</xdr:rowOff>
    </xdr:to>
    <xdr:sp macro="" textlink="">
      <xdr:nvSpPr>
        <xdr:cNvPr id="2" name="Left Arrow 1"/>
        <xdr:cNvSpPr/>
      </xdr:nvSpPr>
      <xdr:spPr>
        <a:xfrm>
          <a:off x="3800475" y="1495425"/>
          <a:ext cx="981075" cy="152399"/>
        </a:xfrm>
        <a:prstGeom prst="leftArrow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38100</xdr:colOff>
      <xdr:row>5</xdr:row>
      <xdr:rowOff>38100</xdr:rowOff>
    </xdr:from>
    <xdr:to>
      <xdr:col>6</xdr:col>
      <xdr:colOff>619125</xdr:colOff>
      <xdr:row>5</xdr:row>
      <xdr:rowOff>190499</xdr:rowOff>
    </xdr:to>
    <xdr:sp macro="" textlink="">
      <xdr:nvSpPr>
        <xdr:cNvPr id="3" name="Left Arrow 2"/>
        <xdr:cNvSpPr/>
      </xdr:nvSpPr>
      <xdr:spPr>
        <a:xfrm>
          <a:off x="3790950" y="1276350"/>
          <a:ext cx="981075" cy="152399"/>
        </a:xfrm>
        <a:prstGeom prst="leftArrow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47625</xdr:colOff>
      <xdr:row>7</xdr:row>
      <xdr:rowOff>38100</xdr:rowOff>
    </xdr:from>
    <xdr:to>
      <xdr:col>6</xdr:col>
      <xdr:colOff>628650</xdr:colOff>
      <xdr:row>7</xdr:row>
      <xdr:rowOff>190499</xdr:rowOff>
    </xdr:to>
    <xdr:sp macro="" textlink="">
      <xdr:nvSpPr>
        <xdr:cNvPr id="4" name="Left Arrow 3"/>
        <xdr:cNvSpPr/>
      </xdr:nvSpPr>
      <xdr:spPr>
        <a:xfrm>
          <a:off x="3800475" y="1695450"/>
          <a:ext cx="981075" cy="152399"/>
        </a:xfrm>
        <a:prstGeom prst="leftArrow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47625</xdr:colOff>
      <xdr:row>8</xdr:row>
      <xdr:rowOff>47625</xdr:rowOff>
    </xdr:from>
    <xdr:to>
      <xdr:col>6</xdr:col>
      <xdr:colOff>628650</xdr:colOff>
      <xdr:row>8</xdr:row>
      <xdr:rowOff>190500</xdr:rowOff>
    </xdr:to>
    <xdr:sp macro="" textlink="">
      <xdr:nvSpPr>
        <xdr:cNvPr id="5" name="Left Arrow 4"/>
        <xdr:cNvSpPr/>
      </xdr:nvSpPr>
      <xdr:spPr>
        <a:xfrm>
          <a:off x="3800475" y="1914525"/>
          <a:ext cx="981075" cy="142875"/>
        </a:xfrm>
        <a:prstGeom prst="leftArrow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47626</xdr:colOff>
      <xdr:row>9</xdr:row>
      <xdr:rowOff>76200</xdr:rowOff>
    </xdr:from>
    <xdr:to>
      <xdr:col>6</xdr:col>
      <xdr:colOff>619126</xdr:colOff>
      <xdr:row>9</xdr:row>
      <xdr:rowOff>209550</xdr:rowOff>
    </xdr:to>
    <xdr:sp macro="" textlink="">
      <xdr:nvSpPr>
        <xdr:cNvPr id="6" name="Left Arrow 5"/>
        <xdr:cNvSpPr/>
      </xdr:nvSpPr>
      <xdr:spPr>
        <a:xfrm>
          <a:off x="3800476" y="2152650"/>
          <a:ext cx="971550" cy="133350"/>
        </a:xfrm>
        <a:prstGeom prst="leftArrow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323850</xdr:colOff>
      <xdr:row>18</xdr:row>
      <xdr:rowOff>85725</xdr:rowOff>
    </xdr:from>
    <xdr:to>
      <xdr:col>10</xdr:col>
      <xdr:colOff>514350</xdr:colOff>
      <xdr:row>18</xdr:row>
      <xdr:rowOff>209550</xdr:rowOff>
    </xdr:to>
    <xdr:sp macro="" textlink="">
      <xdr:nvSpPr>
        <xdr:cNvPr id="7" name="Left Arrow 6"/>
        <xdr:cNvSpPr/>
      </xdr:nvSpPr>
      <xdr:spPr>
        <a:xfrm>
          <a:off x="6553200" y="4171950"/>
          <a:ext cx="1066800" cy="123825"/>
        </a:xfrm>
        <a:prstGeom prst="leftArrow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T49"/>
  <sheetViews>
    <sheetView tabSelected="1" topLeftCell="A31" workbookViewId="0">
      <selection activeCell="E51" sqref="E51"/>
    </sheetView>
  </sheetViews>
  <sheetFormatPr defaultRowHeight="15"/>
  <cols>
    <col min="1" max="1" width="3.28515625" style="1" customWidth="1"/>
    <col min="2" max="2" width="19" style="1" customWidth="1"/>
    <col min="3" max="3" width="9.85546875" style="1" customWidth="1"/>
    <col min="4" max="4" width="12.5703125" style="1" customWidth="1"/>
    <col min="5" max="5" width="11.5703125" style="1" customWidth="1"/>
    <col min="6" max="6" width="6" style="1" customWidth="1"/>
    <col min="7" max="7" width="10.140625" style="1" customWidth="1"/>
    <col min="8" max="8" width="12.140625" style="1" bestFit="1" customWidth="1"/>
    <col min="9" max="9" width="8.85546875" style="2" customWidth="1"/>
    <col min="10" max="10" width="13.140625" style="2" customWidth="1"/>
    <col min="11" max="11" width="8.7109375" style="1" customWidth="1"/>
    <col min="12" max="12" width="9.85546875" style="1" customWidth="1"/>
    <col min="13" max="16" width="13.140625" style="1" customWidth="1"/>
    <col min="17" max="17" width="11.5703125" style="1" customWidth="1"/>
    <col min="18" max="18" width="12" style="1" customWidth="1"/>
    <col min="19" max="19" width="9.85546875" style="1" customWidth="1"/>
    <col min="20" max="20" width="10.7109375" style="1" customWidth="1"/>
    <col min="21" max="16384" width="9.140625" style="1"/>
  </cols>
  <sheetData>
    <row r="2" spans="2:16" ht="21">
      <c r="B2" s="104" t="s">
        <v>77</v>
      </c>
      <c r="C2" s="6"/>
      <c r="D2" s="6"/>
      <c r="E2" s="6"/>
      <c r="F2" s="6"/>
      <c r="G2" s="6"/>
      <c r="H2" s="6"/>
      <c r="K2" s="6"/>
    </row>
    <row r="3" spans="2:16" ht="18.75">
      <c r="B3" s="84"/>
      <c r="C3"/>
      <c r="D3" s="6"/>
      <c r="E3" s="6"/>
      <c r="F3" s="6"/>
      <c r="G3" s="6"/>
      <c r="H3" s="103"/>
      <c r="K3" s="6"/>
    </row>
    <row r="4" spans="2:16" ht="23.25">
      <c r="B4" s="102" t="s">
        <v>76</v>
      </c>
      <c r="C4" s="101"/>
      <c r="D4" s="101"/>
      <c r="E4" s="6"/>
      <c r="F4" s="6"/>
      <c r="G4" s="6"/>
      <c r="H4" s="6"/>
      <c r="K4" s="6"/>
    </row>
    <row r="5" spans="2:16" ht="19.5" thickBot="1">
      <c r="B5" s="100"/>
      <c r="C5" s="6"/>
      <c r="D5" s="6"/>
      <c r="E5" s="6"/>
      <c r="F5" s="6"/>
      <c r="G5" s="6"/>
      <c r="H5" s="6"/>
      <c r="K5" s="6"/>
    </row>
    <row r="6" spans="2:16" ht="16.5" thickTop="1" thickBot="1">
      <c r="B6" s="106" t="s">
        <v>75</v>
      </c>
      <c r="C6" s="107"/>
      <c r="D6" s="108"/>
      <c r="E6" s="96">
        <v>100000</v>
      </c>
      <c r="F6" s="99"/>
      <c r="G6" s="99"/>
      <c r="H6" s="97" t="s">
        <v>74</v>
      </c>
    </row>
    <row r="7" spans="2:16" ht="16.5" thickTop="1" thickBot="1">
      <c r="B7" s="96" t="s">
        <v>73</v>
      </c>
      <c r="C7" s="96"/>
      <c r="D7" s="96"/>
      <c r="E7" s="96">
        <v>0</v>
      </c>
      <c r="H7" s="97" t="s">
        <v>72</v>
      </c>
    </row>
    <row r="8" spans="2:16" ht="16.5" thickTop="1" thickBot="1">
      <c r="B8" s="106" t="s">
        <v>71</v>
      </c>
      <c r="C8" s="107"/>
      <c r="D8" s="108"/>
      <c r="E8" s="96">
        <v>4</v>
      </c>
      <c r="H8" s="97" t="s">
        <v>70</v>
      </c>
    </row>
    <row r="9" spans="2:16" ht="16.5" thickTop="1" thickBot="1">
      <c r="B9" s="106" t="s">
        <v>69</v>
      </c>
      <c r="C9" s="107"/>
      <c r="D9" s="108"/>
      <c r="E9" s="96">
        <v>4</v>
      </c>
      <c r="H9" s="97" t="s">
        <v>68</v>
      </c>
    </row>
    <row r="10" spans="2:16" ht="16.5" thickTop="1" thickBot="1">
      <c r="B10" s="106" t="s">
        <v>67</v>
      </c>
      <c r="C10" s="107"/>
      <c r="D10" s="108"/>
      <c r="E10" s="98">
        <v>0.05</v>
      </c>
      <c r="H10" s="97" t="s">
        <v>66</v>
      </c>
    </row>
    <row r="11" spans="2:16" ht="16.5" thickTop="1" thickBot="1">
      <c r="B11" s="106" t="s">
        <v>65</v>
      </c>
      <c r="C11" s="107"/>
      <c r="D11" s="108"/>
      <c r="E11" s="96">
        <f>E6*E10</f>
        <v>5000</v>
      </c>
    </row>
    <row r="12" spans="2:16" ht="15.75" thickTop="1"/>
    <row r="14" spans="2:16" ht="18.75">
      <c r="B14" s="84"/>
      <c r="E14" s="105" t="s">
        <v>78</v>
      </c>
      <c r="L14" s="4"/>
      <c r="M14" s="82"/>
      <c r="N14" s="82"/>
      <c r="O14" s="82"/>
      <c r="P14" s="82"/>
    </row>
    <row r="15" spans="2:16" ht="19.5" thickBot="1">
      <c r="B15" s="84"/>
      <c r="L15" s="4"/>
      <c r="M15" s="82"/>
      <c r="N15" s="82"/>
      <c r="O15" s="82"/>
      <c r="P15" s="82"/>
    </row>
    <row r="16" spans="2:16" ht="18.75">
      <c r="B16" s="84"/>
      <c r="C16" s="92" t="s">
        <v>59</v>
      </c>
      <c r="D16" s="92" t="s">
        <v>64</v>
      </c>
      <c r="E16" s="92" t="s">
        <v>63</v>
      </c>
      <c r="F16" s="92" t="s">
        <v>40</v>
      </c>
      <c r="G16" s="92" t="s">
        <v>44</v>
      </c>
      <c r="H16" s="92" t="s">
        <v>62</v>
      </c>
      <c r="I16" s="95" t="s">
        <v>61</v>
      </c>
      <c r="L16" s="4"/>
      <c r="M16" s="82"/>
      <c r="N16" s="82"/>
      <c r="O16" s="82"/>
      <c r="P16" s="82"/>
    </row>
    <row r="17" spans="2:20" ht="18.75">
      <c r="B17" s="84"/>
      <c r="C17" s="90"/>
      <c r="D17" s="90" t="s">
        <v>60</v>
      </c>
      <c r="E17" s="90" t="s">
        <v>59</v>
      </c>
      <c r="F17" s="90" t="s">
        <v>58</v>
      </c>
      <c r="G17" s="90" t="s">
        <v>57</v>
      </c>
      <c r="H17" s="90" t="s">
        <v>56</v>
      </c>
      <c r="I17" s="94" t="s">
        <v>55</v>
      </c>
      <c r="L17" s="4"/>
      <c r="M17" s="82"/>
      <c r="N17" s="82"/>
      <c r="O17" s="82"/>
      <c r="P17" s="82"/>
    </row>
    <row r="18" spans="2:20" ht="18.75">
      <c r="B18" s="84"/>
      <c r="C18" s="90"/>
      <c r="D18" s="90"/>
      <c r="E18" s="90"/>
      <c r="F18" s="90" t="s">
        <v>54</v>
      </c>
      <c r="G18" s="90" t="s">
        <v>3</v>
      </c>
      <c r="H18" s="90"/>
      <c r="I18" s="94"/>
      <c r="L18" s="4"/>
      <c r="M18" s="82"/>
      <c r="N18" s="82"/>
      <c r="O18" s="82"/>
      <c r="P18" s="82"/>
    </row>
    <row r="19" spans="2:20" ht="19.5" thickBot="1">
      <c r="B19" s="84"/>
      <c r="C19" s="87">
        <v>1</v>
      </c>
      <c r="D19" s="87">
        <v>2</v>
      </c>
      <c r="E19" s="87">
        <v>3</v>
      </c>
      <c r="F19" s="87">
        <v>4</v>
      </c>
      <c r="G19" s="87">
        <v>5</v>
      </c>
      <c r="H19" s="87">
        <v>6</v>
      </c>
      <c r="I19" s="93">
        <v>7</v>
      </c>
      <c r="L19" s="4" t="s">
        <v>53</v>
      </c>
      <c r="M19" s="82"/>
      <c r="N19" s="82"/>
      <c r="O19" s="82"/>
      <c r="P19" s="82"/>
    </row>
    <row r="20" spans="2:20" ht="18.75">
      <c r="B20" s="84"/>
      <c r="C20" s="90">
        <v>1</v>
      </c>
      <c r="D20" s="90">
        <v>73</v>
      </c>
      <c r="E20" s="90">
        <v>365</v>
      </c>
      <c r="F20" s="90">
        <v>2</v>
      </c>
      <c r="G20" s="91">
        <f>D20/E20</f>
        <v>0.2</v>
      </c>
      <c r="H20" s="92" t="s">
        <v>52</v>
      </c>
      <c r="I20" s="89">
        <v>0</v>
      </c>
      <c r="L20" s="4"/>
      <c r="M20" s="82"/>
      <c r="N20" s="82"/>
      <c r="O20" s="82"/>
      <c r="P20" s="82"/>
    </row>
    <row r="21" spans="2:20" ht="18.75">
      <c r="B21" s="84"/>
      <c r="C21" s="90">
        <v>2</v>
      </c>
      <c r="D21" s="90">
        <v>365</v>
      </c>
      <c r="E21" s="90">
        <v>365</v>
      </c>
      <c r="F21" s="90">
        <v>1</v>
      </c>
      <c r="G21" s="91">
        <f>D21/E21</f>
        <v>1</v>
      </c>
      <c r="H21" s="90" t="s">
        <v>52</v>
      </c>
      <c r="I21" s="89">
        <v>0</v>
      </c>
      <c r="L21" s="4"/>
      <c r="M21" s="82"/>
      <c r="N21" s="82"/>
      <c r="O21" s="82"/>
      <c r="P21" s="82"/>
    </row>
    <row r="22" spans="2:20" ht="18.75">
      <c r="B22" s="84"/>
      <c r="C22" s="90">
        <v>3</v>
      </c>
      <c r="D22" s="90">
        <v>365</v>
      </c>
      <c r="E22" s="90">
        <v>365</v>
      </c>
      <c r="F22" s="90">
        <v>1</v>
      </c>
      <c r="G22" s="91">
        <f t="shared" ref="G22:G23" si="0">D22/E22</f>
        <v>1</v>
      </c>
      <c r="H22" s="90" t="s">
        <v>52</v>
      </c>
      <c r="I22" s="89"/>
      <c r="L22" s="4"/>
      <c r="M22" s="82"/>
      <c r="N22" s="82"/>
      <c r="O22" s="82"/>
      <c r="P22" s="82"/>
    </row>
    <row r="23" spans="2:20" ht="18.75">
      <c r="B23" s="84"/>
      <c r="C23" s="90">
        <v>4</v>
      </c>
      <c r="D23" s="90">
        <v>365</v>
      </c>
      <c r="E23" s="90">
        <v>365</v>
      </c>
      <c r="F23" s="90">
        <v>1</v>
      </c>
      <c r="G23" s="91">
        <f t="shared" si="0"/>
        <v>1</v>
      </c>
      <c r="H23" s="90" t="s">
        <v>52</v>
      </c>
      <c r="I23" s="89"/>
      <c r="L23" s="4"/>
      <c r="M23" s="82"/>
      <c r="N23" s="82"/>
      <c r="O23" s="82"/>
      <c r="P23" s="82"/>
    </row>
    <row r="24" spans="2:20" ht="19.5" thickBot="1">
      <c r="B24" s="84"/>
      <c r="C24" s="87">
        <v>5</v>
      </c>
      <c r="D24" s="87">
        <v>292</v>
      </c>
      <c r="E24" s="87">
        <v>365</v>
      </c>
      <c r="F24" s="87">
        <v>1</v>
      </c>
      <c r="G24" s="88">
        <f>D24/E24</f>
        <v>0.8</v>
      </c>
      <c r="H24" s="87" t="s">
        <v>52</v>
      </c>
      <c r="I24" s="86"/>
      <c r="L24" s="4"/>
      <c r="M24" s="82"/>
      <c r="N24" s="82"/>
      <c r="O24" s="82"/>
      <c r="P24" s="82"/>
    </row>
    <row r="25" spans="2:20" ht="18.75">
      <c r="B25" s="84"/>
      <c r="L25" s="4"/>
      <c r="M25" s="82"/>
      <c r="N25" s="82"/>
      <c r="O25" s="82"/>
      <c r="P25" s="82"/>
      <c r="R25" s="85"/>
    </row>
    <row r="26" spans="2:20" ht="18.75">
      <c r="B26" s="84"/>
      <c r="L26" s="4"/>
      <c r="M26" s="82"/>
      <c r="N26" s="82"/>
      <c r="O26" s="82"/>
      <c r="P26" s="82"/>
    </row>
    <row r="27" spans="2:20" ht="18.75">
      <c r="B27" s="84"/>
      <c r="L27" s="4"/>
      <c r="M27" s="82"/>
      <c r="N27" s="82"/>
      <c r="O27" s="82"/>
      <c r="P27" s="82"/>
    </row>
    <row r="28" spans="2:20" ht="21">
      <c r="B28" s="84"/>
      <c r="F28" s="83" t="s">
        <v>51</v>
      </c>
      <c r="L28" s="4"/>
      <c r="M28" s="82"/>
      <c r="N28" s="82"/>
      <c r="O28" s="82"/>
      <c r="P28" s="82"/>
    </row>
    <row r="29" spans="2:20" ht="15.75" thickBot="1"/>
    <row r="30" spans="2:20" ht="18.75" customHeight="1">
      <c r="B30" s="109" t="s">
        <v>50</v>
      </c>
      <c r="C30" s="80" t="s">
        <v>49</v>
      </c>
      <c r="D30" s="80" t="s">
        <v>39</v>
      </c>
      <c r="E30" s="80" t="s">
        <v>48</v>
      </c>
      <c r="F30" s="79" t="s">
        <v>47</v>
      </c>
      <c r="G30" s="79" t="s">
        <v>46</v>
      </c>
      <c r="H30" s="79" t="s">
        <v>45</v>
      </c>
      <c r="I30" s="81" t="s">
        <v>44</v>
      </c>
      <c r="J30" s="81" t="s">
        <v>43</v>
      </c>
      <c r="K30" s="80" t="s">
        <v>42</v>
      </c>
      <c r="L30" s="80" t="s">
        <v>41</v>
      </c>
      <c r="M30" s="79" t="s">
        <v>39</v>
      </c>
      <c r="N30" s="78" t="s">
        <v>40</v>
      </c>
      <c r="O30" s="78" t="s">
        <v>39</v>
      </c>
      <c r="P30" s="78" t="s">
        <v>39</v>
      </c>
      <c r="Q30" s="77" t="s">
        <v>38</v>
      </c>
      <c r="R30" s="76" t="s">
        <v>37</v>
      </c>
      <c r="S30" s="76" t="s">
        <v>36</v>
      </c>
      <c r="T30" s="76" t="s">
        <v>35</v>
      </c>
    </row>
    <row r="31" spans="2:20" ht="15" customHeight="1">
      <c r="B31" s="110"/>
      <c r="C31" s="70" t="s">
        <v>34</v>
      </c>
      <c r="D31" s="70" t="s">
        <v>33</v>
      </c>
      <c r="E31" s="71" t="s">
        <v>22</v>
      </c>
      <c r="F31" s="70"/>
      <c r="G31" s="71" t="s">
        <v>32</v>
      </c>
      <c r="H31" s="71" t="s">
        <v>31</v>
      </c>
      <c r="I31" s="68" t="s">
        <v>30</v>
      </c>
      <c r="J31" s="68" t="s">
        <v>29</v>
      </c>
      <c r="K31" s="67" t="s">
        <v>28</v>
      </c>
      <c r="L31" s="70" t="s">
        <v>27</v>
      </c>
      <c r="M31" s="75" t="s">
        <v>26</v>
      </c>
      <c r="N31" s="74" t="s">
        <v>25</v>
      </c>
      <c r="O31" s="74" t="s">
        <v>24</v>
      </c>
      <c r="P31" s="74" t="s">
        <v>23</v>
      </c>
      <c r="Q31" s="73" t="s">
        <v>22</v>
      </c>
      <c r="R31" s="61" t="s">
        <v>21</v>
      </c>
      <c r="S31" s="61" t="s">
        <v>20</v>
      </c>
      <c r="T31" s="61" t="s">
        <v>11</v>
      </c>
    </row>
    <row r="32" spans="2:20" ht="15.75" customHeight="1">
      <c r="B32" s="110"/>
      <c r="C32" s="72" t="s">
        <v>9</v>
      </c>
      <c r="D32" s="72" t="s">
        <v>7</v>
      </c>
      <c r="E32" s="67" t="s">
        <v>9</v>
      </c>
      <c r="F32" s="70"/>
      <c r="G32" s="71" t="s">
        <v>19</v>
      </c>
      <c r="H32" s="70" t="s">
        <v>18</v>
      </c>
      <c r="I32" s="69" t="s">
        <v>3</v>
      </c>
      <c r="J32" s="68" t="s">
        <v>17</v>
      </c>
      <c r="K32" s="67"/>
      <c r="L32" s="67"/>
      <c r="M32" s="66" t="s">
        <v>16</v>
      </c>
      <c r="N32" s="65" t="s">
        <v>15</v>
      </c>
      <c r="O32" s="65" t="s">
        <v>14</v>
      </c>
      <c r="P32" s="65" t="s">
        <v>13</v>
      </c>
      <c r="Q32" s="64" t="s">
        <v>12</v>
      </c>
      <c r="R32" s="63" t="s">
        <v>11</v>
      </c>
      <c r="S32" s="62"/>
      <c r="T32" s="61" t="s">
        <v>10</v>
      </c>
    </row>
    <row r="33" spans="2:20" ht="15.75" thickBot="1">
      <c r="B33" s="60"/>
      <c r="C33" s="59"/>
      <c r="D33" s="59"/>
      <c r="E33" s="59"/>
      <c r="F33" s="59"/>
      <c r="G33" s="56" t="s">
        <v>9</v>
      </c>
      <c r="H33" s="57" t="s">
        <v>8</v>
      </c>
      <c r="I33" s="58"/>
      <c r="J33" s="57" t="s">
        <v>7</v>
      </c>
      <c r="K33" s="56"/>
      <c r="L33" s="56"/>
      <c r="M33" s="55" t="s">
        <v>6</v>
      </c>
      <c r="N33" s="54" t="s">
        <v>5</v>
      </c>
      <c r="O33" s="54" t="s">
        <v>4</v>
      </c>
      <c r="P33" s="54" t="s">
        <v>3</v>
      </c>
      <c r="Q33" s="53" t="s">
        <v>2</v>
      </c>
      <c r="R33" s="52" t="s">
        <v>1</v>
      </c>
      <c r="S33" s="51"/>
      <c r="T33" s="50"/>
    </row>
    <row r="34" spans="2:20">
      <c r="B34" s="37"/>
      <c r="C34" s="49"/>
      <c r="D34" s="48"/>
      <c r="E34" s="47"/>
      <c r="F34" s="46"/>
      <c r="G34" s="41"/>
      <c r="H34" s="45"/>
      <c r="I34" s="44"/>
      <c r="J34" s="43"/>
      <c r="K34" s="42"/>
      <c r="L34" s="33"/>
      <c r="M34" s="41"/>
      <c r="N34" s="41"/>
      <c r="O34" s="41"/>
      <c r="P34" s="41"/>
      <c r="Q34" s="40"/>
      <c r="R34" s="38"/>
      <c r="S34" s="39"/>
      <c r="T34" s="38"/>
    </row>
    <row r="35" spans="2:20">
      <c r="B35" s="37" t="s">
        <v>0</v>
      </c>
      <c r="C35" s="31">
        <f>E6</f>
        <v>100000</v>
      </c>
      <c r="D35" s="36">
        <f>E7</f>
        <v>0</v>
      </c>
      <c r="E35" s="35">
        <f>C35-D35</f>
        <v>100000</v>
      </c>
      <c r="F35" s="30">
        <f>F33+1</f>
        <v>1</v>
      </c>
      <c r="G35" s="29">
        <f>IF(E9=0, "NIL",E9)</f>
        <v>4</v>
      </c>
      <c r="H35" s="28" t="b">
        <f>IF(E9=0,C35-D35)</f>
        <v>0</v>
      </c>
      <c r="I35" s="27">
        <f>G20</f>
        <v>0.2</v>
      </c>
      <c r="J35" s="26">
        <f>IF(H20="yes","NIL",G35-I35)</f>
        <v>3.8</v>
      </c>
      <c r="K35" s="25">
        <f>E6*E10</f>
        <v>5000</v>
      </c>
      <c r="L35" s="24">
        <f>(1-($K$35/E35)^(1/G35))*100</f>
        <v>52.71291954984121</v>
      </c>
      <c r="M35" s="23">
        <f t="shared" ref="M35:M39" si="1">IF(J35&lt;=0,E35-$K$35,E35*L35*I35/100)</f>
        <v>10542.583909968242</v>
      </c>
      <c r="N35" s="23">
        <f>F20</f>
        <v>2</v>
      </c>
      <c r="O35" s="23">
        <f>IF(N35=2,M35*1.5,IF(N35=3,M35*2,M35))</f>
        <v>15813.875864952362</v>
      </c>
      <c r="P35" s="23">
        <f>IF((E35-O35)&lt;$K$35,E35-$K$35,O35)</f>
        <v>15813.875864952362</v>
      </c>
      <c r="Q35" s="23">
        <f>E35-P35</f>
        <v>84186.124135047634</v>
      </c>
      <c r="R35" s="22" t="str">
        <f>H20</f>
        <v>NO</v>
      </c>
      <c r="S35" s="21">
        <f>I20</f>
        <v>0</v>
      </c>
      <c r="T35" s="21" t="str">
        <f>IF(R35="YES",S35-Q35,"NIL")</f>
        <v>NIL</v>
      </c>
    </row>
    <row r="36" spans="2:20">
      <c r="B36" s="34"/>
      <c r="C36" s="33"/>
      <c r="D36" s="32"/>
      <c r="E36" s="31">
        <f>IF(R35="YES","NIL",IF(Q35&gt;$K$35,Q35,"NIL"))</f>
        <v>84186.124135047634</v>
      </c>
      <c r="F36" s="30">
        <f t="shared" ref="F36:F39" si="2">F35+1</f>
        <v>2</v>
      </c>
      <c r="G36" s="29">
        <f>IF(R35="YES","NIL",G35-I35)</f>
        <v>3.8</v>
      </c>
      <c r="H36" s="28"/>
      <c r="I36" s="27">
        <f t="shared" ref="I36:I39" si="3">G21</f>
        <v>1</v>
      </c>
      <c r="J36" s="26">
        <f t="shared" ref="J36:J39" si="4">IF(H21="yes","NIL",G36-I36)</f>
        <v>2.8</v>
      </c>
      <c r="K36" s="25"/>
      <c r="L36" s="24">
        <f>(1-($K$35/E36)^(1/G36))*100</f>
        <v>52.433934022423003</v>
      </c>
      <c r="M36" s="23">
        <f t="shared" si="1"/>
        <v>44142.096785006004</v>
      </c>
      <c r="N36" s="23">
        <f t="shared" ref="N36:N40" si="5">F21</f>
        <v>1</v>
      </c>
      <c r="O36" s="23">
        <f>IF(N36=2,M36*1.5,IF(N36=3,M36*2,M36))</f>
        <v>44142.096785006004</v>
      </c>
      <c r="P36" s="23">
        <f>IF((E36-O36)&lt;$K$35,E36-$K$35,O36)</f>
        <v>44142.096785006004</v>
      </c>
      <c r="Q36" s="23">
        <f>E36-P36</f>
        <v>40044.02735004163</v>
      </c>
      <c r="R36" s="22" t="str">
        <f t="shared" ref="R36:S39" si="6">H21</f>
        <v>NO</v>
      </c>
      <c r="S36" s="21">
        <f>I21</f>
        <v>0</v>
      </c>
      <c r="T36" s="21" t="str">
        <f>IF(R36="YES",S36-Q36,"NIL")</f>
        <v>NIL</v>
      </c>
    </row>
    <row r="37" spans="2:20">
      <c r="B37" s="34"/>
      <c r="C37" s="33"/>
      <c r="D37" s="32"/>
      <c r="E37" s="31">
        <f>IF(R36="YES","NIL",IF(Q36&gt;$K$35,Q36,"NIL"))</f>
        <v>40044.02735004163</v>
      </c>
      <c r="F37" s="30">
        <f t="shared" si="2"/>
        <v>3</v>
      </c>
      <c r="G37" s="29">
        <f>IF(R36="YES","NIL",G36-I36)</f>
        <v>2.8</v>
      </c>
      <c r="H37" s="28"/>
      <c r="I37" s="27">
        <f t="shared" si="3"/>
        <v>1</v>
      </c>
      <c r="J37" s="26">
        <f t="shared" si="4"/>
        <v>1.7999999999999998</v>
      </c>
      <c r="K37" s="25"/>
      <c r="L37" s="24">
        <f t="shared" ref="L37:L39" si="7">(1-($K$35/E37)^(1/G37))*100</f>
        <v>52.433934022423003</v>
      </c>
      <c r="M37" s="23">
        <f t="shared" si="1"/>
        <v>20996.658880641851</v>
      </c>
      <c r="N37" s="23">
        <f t="shared" si="5"/>
        <v>1</v>
      </c>
      <c r="O37" s="23">
        <f t="shared" ref="O37:O40" si="8">IF(N37=2,M37*1.5,IF(N37=3,M37*2,M37))</f>
        <v>20996.658880641851</v>
      </c>
      <c r="P37" s="23">
        <f t="shared" ref="P37:P40" si="9">IF((E37-O37)&lt;$K$35,E37-$K$35,O37)</f>
        <v>20996.658880641851</v>
      </c>
      <c r="Q37" s="23">
        <f t="shared" ref="Q37:Q40" si="10">E37-P37</f>
        <v>19047.368469399778</v>
      </c>
      <c r="R37" s="22" t="str">
        <f t="shared" si="6"/>
        <v>NO</v>
      </c>
      <c r="S37" s="21">
        <f t="shared" si="6"/>
        <v>0</v>
      </c>
      <c r="T37" s="21" t="str">
        <f t="shared" ref="T37:T40" si="11">IF(R37="YES",S37-Q37,"NIL")</f>
        <v>NIL</v>
      </c>
    </row>
    <row r="38" spans="2:20">
      <c r="B38" s="34"/>
      <c r="C38" s="33"/>
      <c r="D38" s="32"/>
      <c r="E38" s="31">
        <f t="shared" ref="E38:E39" si="12">IF(Q37&gt;$K$35,Q37,"NIL")</f>
        <v>19047.368469399778</v>
      </c>
      <c r="F38" s="30">
        <f t="shared" si="2"/>
        <v>4</v>
      </c>
      <c r="G38" s="29">
        <f>IF(R37="YES","NIL",G37-I37)</f>
        <v>1.7999999999999998</v>
      </c>
      <c r="H38" s="28"/>
      <c r="I38" s="27">
        <f t="shared" si="3"/>
        <v>1</v>
      </c>
      <c r="J38" s="26">
        <f t="shared" si="4"/>
        <v>0.79999999999999982</v>
      </c>
      <c r="K38" s="25"/>
      <c r="L38" s="24">
        <f t="shared" si="7"/>
        <v>52.433934022423024</v>
      </c>
      <c r="M38" s="23">
        <f t="shared" si="1"/>
        <v>9987.2846162528858</v>
      </c>
      <c r="N38" s="23">
        <f t="shared" si="5"/>
        <v>1</v>
      </c>
      <c r="O38" s="23">
        <f t="shared" si="8"/>
        <v>9987.2846162528858</v>
      </c>
      <c r="P38" s="23">
        <f t="shared" si="9"/>
        <v>9987.2846162528858</v>
      </c>
      <c r="Q38" s="23">
        <f t="shared" si="10"/>
        <v>9060.0838531468926</v>
      </c>
      <c r="R38" s="22" t="str">
        <f t="shared" si="6"/>
        <v>NO</v>
      </c>
      <c r="S38" s="21">
        <f t="shared" si="6"/>
        <v>0</v>
      </c>
      <c r="T38" s="21" t="str">
        <f t="shared" si="11"/>
        <v>NIL</v>
      </c>
    </row>
    <row r="39" spans="2:20">
      <c r="B39" s="34"/>
      <c r="C39" s="33"/>
      <c r="D39" s="32"/>
      <c r="E39" s="31">
        <f t="shared" si="12"/>
        <v>9060.0838531468926</v>
      </c>
      <c r="F39" s="30">
        <f t="shared" si="2"/>
        <v>5</v>
      </c>
      <c r="G39" s="29">
        <f>IF(R38="YES","NIL",G38-I38)</f>
        <v>0.79999999999999982</v>
      </c>
      <c r="H39" s="28"/>
      <c r="I39" s="27">
        <f t="shared" si="3"/>
        <v>0.8</v>
      </c>
      <c r="J39" s="26">
        <f t="shared" si="4"/>
        <v>-2.2204460492503131E-16</v>
      </c>
      <c r="K39" s="25"/>
      <c r="L39" s="24">
        <f t="shared" si="7"/>
        <v>52.433934022423003</v>
      </c>
      <c r="M39" s="23">
        <f t="shared" si="1"/>
        <v>4060.0838531468926</v>
      </c>
      <c r="N39" s="23">
        <f t="shared" si="5"/>
        <v>1</v>
      </c>
      <c r="O39" s="23">
        <f t="shared" si="8"/>
        <v>4060.0838531468926</v>
      </c>
      <c r="P39" s="23">
        <f t="shared" si="9"/>
        <v>4060.0838531468926</v>
      </c>
      <c r="Q39" s="23">
        <f t="shared" si="10"/>
        <v>5000</v>
      </c>
      <c r="R39" s="22" t="str">
        <f t="shared" si="6"/>
        <v>NO</v>
      </c>
      <c r="S39" s="21">
        <f t="shared" si="6"/>
        <v>0</v>
      </c>
      <c r="T39" s="21" t="str">
        <f t="shared" si="11"/>
        <v>NIL</v>
      </c>
    </row>
    <row r="40" spans="2:20" ht="15.75" thickBot="1">
      <c r="B40" s="20"/>
      <c r="C40" s="19"/>
      <c r="D40" s="18"/>
      <c r="E40" s="17" t="str">
        <f>IF(Q39&gt;$K$35,Q39,"NIL")</f>
        <v>NIL</v>
      </c>
      <c r="F40" s="16">
        <f>F39+1</f>
        <v>6</v>
      </c>
      <c r="G40" s="15">
        <f>IF(R39="YES","NIL",G39-I39)</f>
        <v>-2.2204460492503131E-16</v>
      </c>
      <c r="H40" s="14"/>
      <c r="I40" s="13">
        <f>G25</f>
        <v>0</v>
      </c>
      <c r="J40" s="12">
        <f>IF(H25="yes","NIL",G40-I40)</f>
        <v>-2.2204460492503131E-16</v>
      </c>
      <c r="K40" s="11"/>
      <c r="L40" s="10" t="e">
        <f>IF(I39&lt;1,(1-($K$35/E40)^(1/G40))*100,L39)</f>
        <v>#VALUE!</v>
      </c>
      <c r="M40" s="9" t="e">
        <f t="shared" ref="M40" si="13">IF(J40=0,E40-$K$35,E40*L40*I40/100)</f>
        <v>#VALUE!</v>
      </c>
      <c r="N40" s="9">
        <f t="shared" si="5"/>
        <v>0</v>
      </c>
      <c r="O40" s="9" t="e">
        <f t="shared" si="8"/>
        <v>#VALUE!</v>
      </c>
      <c r="P40" s="9" t="e">
        <f t="shared" si="9"/>
        <v>#VALUE!</v>
      </c>
      <c r="Q40" s="9" t="e">
        <f t="shared" si="10"/>
        <v>#VALUE!</v>
      </c>
      <c r="R40" s="8">
        <f>H25</f>
        <v>0</v>
      </c>
      <c r="S40" s="7">
        <f>I25</f>
        <v>0</v>
      </c>
      <c r="T40" s="7" t="str">
        <f t="shared" si="11"/>
        <v>NIL</v>
      </c>
    </row>
    <row r="41" spans="2:20">
      <c r="E41" s="5"/>
      <c r="F41" s="3"/>
      <c r="G41" s="4"/>
      <c r="H41" s="4"/>
      <c r="L41" s="4"/>
      <c r="M41" s="6"/>
      <c r="N41" s="6"/>
      <c r="O41" s="6"/>
      <c r="P41" s="6"/>
      <c r="Q41" s="6"/>
    </row>
    <row r="42" spans="2:20">
      <c r="E42" s="5"/>
      <c r="F42" s="3"/>
      <c r="G42" s="4"/>
    </row>
    <row r="43" spans="2:20">
      <c r="F43" s="3"/>
      <c r="G43" s="2"/>
    </row>
    <row r="45" spans="2:20">
      <c r="B45" s="1" t="s">
        <v>79</v>
      </c>
    </row>
    <row r="46" spans="2:20">
      <c r="B46" s="1" t="s">
        <v>80</v>
      </c>
    </row>
    <row r="47" spans="2:20">
      <c r="B47" s="1" t="s">
        <v>81</v>
      </c>
    </row>
    <row r="48" spans="2:20">
      <c r="B48" s="1" t="s">
        <v>82</v>
      </c>
    </row>
    <row r="49" spans="2:2">
      <c r="B49" s="1" t="s">
        <v>83</v>
      </c>
    </row>
  </sheetData>
  <mergeCells count="6">
    <mergeCell ref="B6:D6"/>
    <mergeCell ref="B8:D8"/>
    <mergeCell ref="B9:D9"/>
    <mergeCell ref="B10:D10"/>
    <mergeCell ref="B11:D11"/>
    <mergeCell ref="B30:B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 Calc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2015-05-05T08:18:51Z</dcterms:modified>
</cp:coreProperties>
</file>