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activeTab="1"/>
  </bookViews>
  <sheets>
    <sheet name="Trading &amp; Profit &amp; Loss Account" sheetId="1" r:id="rId1"/>
    <sheet name="Hire Purchase Trading Account" sheetId="4" r:id="rId2"/>
    <sheet name="Calculation" sheetId="3" r:id="rId3"/>
  </sheets>
  <calcPr calcId="144525"/>
</workbook>
</file>

<file path=xl/calcChain.xml><?xml version="1.0" encoding="utf-8"?>
<calcChain xmlns="http://schemas.openxmlformats.org/spreadsheetml/2006/main">
  <c r="C13" i="4" l="1"/>
  <c r="G21" i="3" l="1"/>
  <c r="G20" i="3"/>
  <c r="E25" i="3"/>
  <c r="D25" i="3"/>
  <c r="E21" i="3"/>
  <c r="E20" i="3"/>
  <c r="G17" i="3"/>
  <c r="G16" i="3"/>
  <c r="G12" i="3"/>
  <c r="G11" i="3"/>
  <c r="F12" i="3"/>
  <c r="F11" i="3"/>
  <c r="E12" i="3"/>
  <c r="E11" i="3"/>
  <c r="G4" i="3"/>
  <c r="G3" i="3"/>
  <c r="F18" i="1"/>
  <c r="F27" i="1" s="1"/>
  <c r="C10" i="4"/>
  <c r="B10" i="4"/>
  <c r="B9" i="4"/>
  <c r="F21" i="4"/>
  <c r="F19" i="4"/>
  <c r="E19" i="4"/>
  <c r="E18" i="4"/>
  <c r="F16" i="4"/>
  <c r="E16" i="4"/>
  <c r="E15" i="4"/>
  <c r="F9" i="4"/>
  <c r="E9" i="4"/>
  <c r="E8" i="4"/>
  <c r="C5" i="4"/>
  <c r="B5" i="4"/>
  <c r="B4" i="4"/>
  <c r="F5" i="4"/>
  <c r="E5" i="4"/>
  <c r="E4" i="4"/>
  <c r="F17" i="1"/>
  <c r="C15" i="1"/>
  <c r="C10" i="1"/>
  <c r="F15" i="1"/>
  <c r="F13" i="1"/>
  <c r="E13" i="1"/>
  <c r="E12" i="1"/>
  <c r="F8" i="1"/>
  <c r="E8" i="1"/>
  <c r="E7" i="1"/>
  <c r="F5" i="1"/>
  <c r="E5" i="1"/>
  <c r="E4" i="1"/>
  <c r="C5" i="1"/>
  <c r="B5" i="1"/>
  <c r="B4" i="1"/>
  <c r="C23" i="1" l="1"/>
  <c r="C27" i="1" s="1"/>
  <c r="C21" i="4"/>
</calcChain>
</file>

<file path=xl/sharedStrings.xml><?xml version="1.0" encoding="utf-8"?>
<sst xmlns="http://schemas.openxmlformats.org/spreadsheetml/2006/main" count="89" uniqueCount="52">
  <si>
    <t>Trading &amp; Profit &amp; Loss Account</t>
  </si>
  <si>
    <t>Particulars</t>
  </si>
  <si>
    <t>Hire Purchase Trading Account</t>
  </si>
  <si>
    <t>Dr.</t>
  </si>
  <si>
    <t>Cr.</t>
  </si>
  <si>
    <t xml:space="preserve">   ₹</t>
  </si>
  <si>
    <t xml:space="preserve">      ₹</t>
  </si>
  <si>
    <t xml:space="preserve">TV- </t>
  </si>
  <si>
    <t>WM-</t>
  </si>
  <si>
    <r>
      <t xml:space="preserve">By        </t>
    </r>
    <r>
      <rPr>
        <b/>
        <i/>
        <sz val="12"/>
        <color theme="1"/>
        <rFont val="Arial Black"/>
        <family val="2"/>
      </rPr>
      <t xml:space="preserve"> Sales (CPS)</t>
    </r>
  </si>
  <si>
    <t>(HPS)</t>
  </si>
  <si>
    <t>Total</t>
  </si>
  <si>
    <r>
      <t xml:space="preserve">To        </t>
    </r>
    <r>
      <rPr>
        <b/>
        <i/>
        <sz val="11"/>
        <color theme="1"/>
        <rFont val="Arial Black"/>
        <family val="2"/>
      </rPr>
      <t>Goods Sold on HPS</t>
    </r>
  </si>
  <si>
    <r>
      <t xml:space="preserve">By      </t>
    </r>
    <r>
      <rPr>
        <b/>
        <i/>
        <sz val="11"/>
        <color theme="1"/>
        <rFont val="Arial Black"/>
        <family val="2"/>
      </rPr>
      <t>Cash Received</t>
    </r>
  </si>
  <si>
    <r>
      <t xml:space="preserve">By      </t>
    </r>
    <r>
      <rPr>
        <b/>
        <i/>
        <sz val="11"/>
        <color theme="1"/>
        <rFont val="Arial Black"/>
        <family val="2"/>
      </rPr>
      <t>Instalment due</t>
    </r>
  </si>
  <si>
    <r>
      <t xml:space="preserve">By      </t>
    </r>
    <r>
      <rPr>
        <b/>
        <i/>
        <sz val="11"/>
        <color theme="1"/>
        <rFont val="Arial Black"/>
        <family val="2"/>
      </rPr>
      <t>Instalment not due</t>
    </r>
  </si>
  <si>
    <r>
      <t xml:space="preserve">By      </t>
    </r>
    <r>
      <rPr>
        <b/>
        <i/>
        <sz val="11"/>
        <color theme="1"/>
        <rFont val="Arial Black"/>
        <family val="2"/>
      </rPr>
      <t xml:space="preserve"> Loading</t>
    </r>
  </si>
  <si>
    <r>
      <t xml:space="preserve">To      </t>
    </r>
    <r>
      <rPr>
        <b/>
        <i/>
        <sz val="11"/>
        <color theme="1"/>
        <rFont val="Arial Black"/>
        <family val="2"/>
      </rPr>
      <t xml:space="preserve"> Stock Reserve</t>
    </r>
  </si>
  <si>
    <r>
      <t xml:space="preserve">To      </t>
    </r>
    <r>
      <rPr>
        <b/>
        <i/>
        <sz val="11"/>
        <color theme="1"/>
        <rFont val="Arial Black"/>
        <family val="2"/>
      </rPr>
      <t xml:space="preserve"> Profit &amp; Loss A/c b/d</t>
    </r>
  </si>
  <si>
    <r>
      <t xml:space="preserve">By      </t>
    </r>
    <r>
      <rPr>
        <i/>
        <sz val="11"/>
        <color theme="1"/>
        <rFont val="Arial Black"/>
        <family val="2"/>
      </rPr>
      <t>HPT</t>
    </r>
    <r>
      <rPr>
        <b/>
        <i/>
        <sz val="11"/>
        <color theme="1"/>
        <rFont val="Arial Black"/>
        <family val="2"/>
      </rPr>
      <t xml:space="preserve"> Profit c/d</t>
    </r>
  </si>
  <si>
    <r>
      <t xml:space="preserve">By      </t>
    </r>
    <r>
      <rPr>
        <b/>
        <i/>
        <sz val="11"/>
        <color theme="1"/>
        <rFont val="Arial Black"/>
        <family val="2"/>
      </rPr>
      <t>Gross Profit c/d</t>
    </r>
  </si>
  <si>
    <r>
      <t xml:space="preserve">To      </t>
    </r>
    <r>
      <rPr>
        <b/>
        <i/>
        <sz val="11"/>
        <color theme="1"/>
        <rFont val="Arial Black"/>
        <family val="2"/>
      </rPr>
      <t>Gross Profit b/d</t>
    </r>
  </si>
  <si>
    <r>
      <t xml:space="preserve">To        </t>
    </r>
    <r>
      <rPr>
        <i/>
        <sz val="11"/>
        <color theme="1"/>
        <rFont val="Arial Black"/>
        <family val="2"/>
      </rPr>
      <t xml:space="preserve"> </t>
    </r>
    <r>
      <rPr>
        <b/>
        <i/>
        <sz val="11"/>
        <color theme="1"/>
        <rFont val="Arial Black"/>
        <family val="2"/>
      </rPr>
      <t>Purchase</t>
    </r>
  </si>
  <si>
    <r>
      <t xml:space="preserve">By       </t>
    </r>
    <r>
      <rPr>
        <b/>
        <i/>
        <sz val="11"/>
        <color theme="1"/>
        <rFont val="Arial Black"/>
        <family val="2"/>
      </rPr>
      <t>Closing Stock</t>
    </r>
  </si>
  <si>
    <r>
      <t xml:space="preserve">To     </t>
    </r>
    <r>
      <rPr>
        <b/>
        <i/>
        <sz val="11"/>
        <color theme="1"/>
        <rFont val="Arial Black"/>
        <family val="2"/>
      </rPr>
      <t xml:space="preserve"> Rent</t>
    </r>
  </si>
  <si>
    <r>
      <t xml:space="preserve">To      </t>
    </r>
    <r>
      <rPr>
        <b/>
        <i/>
        <sz val="11"/>
        <color theme="1"/>
        <rFont val="Arial Black"/>
        <family val="2"/>
      </rPr>
      <t>Salaries</t>
    </r>
  </si>
  <si>
    <r>
      <t xml:space="preserve">To      </t>
    </r>
    <r>
      <rPr>
        <b/>
        <i/>
        <sz val="11"/>
        <color theme="1"/>
        <rFont val="Arial Black"/>
        <family val="2"/>
      </rPr>
      <t>Commission to salesman</t>
    </r>
  </si>
  <si>
    <r>
      <t xml:space="preserve">To      </t>
    </r>
    <r>
      <rPr>
        <b/>
        <i/>
        <sz val="11"/>
        <color theme="1"/>
        <rFont val="Arial Black"/>
        <family val="2"/>
      </rPr>
      <t>Office Expenses</t>
    </r>
  </si>
  <si>
    <r>
      <t xml:space="preserve">To      </t>
    </r>
    <r>
      <rPr>
        <b/>
        <i/>
        <sz val="11"/>
        <color theme="1"/>
        <rFont val="Arial Black"/>
        <family val="2"/>
      </rPr>
      <t xml:space="preserve">Net Profit    </t>
    </r>
    <r>
      <rPr>
        <i/>
        <sz val="11"/>
        <color theme="1"/>
        <rFont val="Calibri"/>
        <family val="2"/>
        <scheme val="minor"/>
      </rPr>
      <t>(transfer to B/s)</t>
    </r>
  </si>
  <si>
    <t xml:space="preserve">Total No. of Instalment </t>
  </si>
  <si>
    <t>HPS</t>
  </si>
  <si>
    <t>TV</t>
  </si>
  <si>
    <t>WM</t>
  </si>
  <si>
    <t>Sold</t>
  </si>
  <si>
    <t>Instalment</t>
  </si>
  <si>
    <t>Total Instalment</t>
  </si>
  <si>
    <t xml:space="preserve">Instalment Due </t>
  </si>
  <si>
    <t>Instalment Not Due</t>
  </si>
  <si>
    <t>Total Ins.</t>
  </si>
  <si>
    <t>Ins. Due</t>
  </si>
  <si>
    <t>Ins. Not Due</t>
  </si>
  <si>
    <t>Instalment Not Received</t>
  </si>
  <si>
    <t>Ins. Received</t>
  </si>
  <si>
    <t>Ins. Not received</t>
  </si>
  <si>
    <t>Amount Received Per Instalment</t>
  </si>
  <si>
    <t>HPS Price</t>
  </si>
  <si>
    <t>Instalment /TV or WM</t>
  </si>
  <si>
    <t>Cost Price</t>
  </si>
  <si>
    <t>Cash Price</t>
  </si>
  <si>
    <t>Hire Pur. Price</t>
  </si>
  <si>
    <t>Amount per Ins.</t>
  </si>
  <si>
    <t xml:space="preserve">Calculation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</si>
</sst>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8"/>
      <color theme="1"/>
      <name val="Arial Black"/>
      <family val="2"/>
    </font>
    <font>
      <b/>
      <i/>
      <sz val="11"/>
      <color theme="1"/>
      <name val="Arial Black"/>
      <family val="2"/>
    </font>
    <font>
      <b/>
      <i/>
      <sz val="12"/>
      <color theme="1"/>
      <name val="Arial Black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Arial Black"/>
      <family val="2"/>
    </font>
    <font>
      <b/>
      <i/>
      <sz val="18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164" fontId="5" fillId="0" borderId="1" xfId="1" applyNumberFormat="1" applyFont="1" applyBorder="1"/>
    <xf numFmtId="0" fontId="0" fillId="0" borderId="2" xfId="0" applyBorder="1"/>
    <xf numFmtId="164" fontId="0" fillId="0" borderId="3" xfId="1" applyNumberFormat="1" applyFont="1" applyBorder="1"/>
    <xf numFmtId="0" fontId="0" fillId="0" borderId="3" xfId="0" applyBorder="1"/>
    <xf numFmtId="164" fontId="5" fillId="0" borderId="0" xfId="1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164" fontId="0" fillId="0" borderId="0" xfId="1" applyNumberFormat="1" applyFont="1" applyBorder="1"/>
    <xf numFmtId="0" fontId="0" fillId="0" borderId="0" xfId="0" applyBorder="1"/>
    <xf numFmtId="0" fontId="7" fillId="0" borderId="5" xfId="0" applyFont="1" applyBorder="1"/>
    <xf numFmtId="0" fontId="7" fillId="0" borderId="0" xfId="0" applyFont="1" applyBorder="1"/>
    <xf numFmtId="0" fontId="5" fillId="0" borderId="0" xfId="0" applyFont="1" applyBorder="1"/>
    <xf numFmtId="164" fontId="0" fillId="0" borderId="6" xfId="1" applyNumberFormat="1" applyFont="1" applyBorder="1"/>
    <xf numFmtId="0" fontId="0" fillId="0" borderId="7" xfId="0" applyBorder="1"/>
    <xf numFmtId="164" fontId="5" fillId="0" borderId="9" xfId="1" applyNumberFormat="1" applyFont="1" applyBorder="1"/>
    <xf numFmtId="43" fontId="7" fillId="0" borderId="10" xfId="1" applyFont="1" applyBorder="1"/>
    <xf numFmtId="164" fontId="5" fillId="0" borderId="10" xfId="1" applyNumberFormat="1" applyFont="1" applyBorder="1"/>
    <xf numFmtId="164" fontId="5" fillId="0" borderId="11" xfId="1" applyNumberFormat="1" applyFont="1" applyBorder="1"/>
    <xf numFmtId="164" fontId="5" fillId="0" borderId="12" xfId="1" applyNumberFormat="1" applyFont="1" applyBorder="1"/>
    <xf numFmtId="43" fontId="7" fillId="0" borderId="13" xfId="1" applyFont="1" applyBorder="1"/>
    <xf numFmtId="0" fontId="0" fillId="0" borderId="15" xfId="0" applyBorder="1"/>
    <xf numFmtId="0" fontId="0" fillId="0" borderId="8" xfId="0" applyBorder="1"/>
    <xf numFmtId="164" fontId="5" fillId="0" borderId="13" xfId="1" applyNumberFormat="1" applyFont="1" applyBorder="1"/>
    <xf numFmtId="0" fontId="6" fillId="0" borderId="2" xfId="0" applyFont="1" applyBorder="1" applyAlignment="1">
      <alignment horizontal="center"/>
    </xf>
    <xf numFmtId="164" fontId="0" fillId="0" borderId="4" xfId="1" applyNumberFormat="1" applyFont="1" applyBorder="1"/>
    <xf numFmtId="0" fontId="8" fillId="0" borderId="5" xfId="0" applyFont="1" applyBorder="1"/>
    <xf numFmtId="0" fontId="1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8" fillId="0" borderId="0" xfId="1" applyNumberFormat="1" applyFont="1" applyBorder="1"/>
    <xf numFmtId="0" fontId="8" fillId="0" borderId="0" xfId="0" applyFont="1" applyBorder="1"/>
    <xf numFmtId="0" fontId="8" fillId="0" borderId="7" xfId="0" applyFont="1" applyBorder="1"/>
    <xf numFmtId="164" fontId="8" fillId="0" borderId="14" xfId="1" applyNumberFormat="1" applyFont="1" applyBorder="1"/>
    <xf numFmtId="0" fontId="8" fillId="0" borderId="2" xfId="0" applyFont="1" applyBorder="1"/>
    <xf numFmtId="164" fontId="8" fillId="0" borderId="3" xfId="1" applyNumberFormat="1" applyFont="1" applyBorder="1"/>
    <xf numFmtId="0" fontId="8" fillId="0" borderId="3" xfId="0" applyFont="1" applyBorder="1"/>
    <xf numFmtId="0" fontId="8" fillId="0" borderId="15" xfId="0" applyFont="1" applyBorder="1"/>
    <xf numFmtId="164" fontId="8" fillId="0" borderId="16" xfId="1" applyNumberFormat="1" applyFont="1" applyBorder="1"/>
    <xf numFmtId="0" fontId="8" fillId="0" borderId="0" xfId="0" applyFont="1"/>
    <xf numFmtId="0" fontId="8" fillId="0" borderId="13" xfId="0" applyFont="1" applyBorder="1"/>
    <xf numFmtId="164" fontId="8" fillId="0" borderId="6" xfId="1" applyNumberFormat="1" applyFont="1" applyBorder="1"/>
    <xf numFmtId="164" fontId="8" fillId="0" borderId="0" xfId="1" applyNumberFormat="1" applyFont="1"/>
    <xf numFmtId="0" fontId="8" fillId="0" borderId="10" xfId="0" applyFont="1" applyBorder="1"/>
    <xf numFmtId="0" fontId="8" fillId="0" borderId="6" xfId="0" applyFont="1" applyBorder="1"/>
    <xf numFmtId="0" fontId="8" fillId="0" borderId="11" xfId="0" applyFont="1" applyBorder="1"/>
    <xf numFmtId="0" fontId="5" fillId="0" borderId="2" xfId="0" applyFont="1" applyBorder="1" applyAlignment="1">
      <alignment horizontal="center" vertical="center" wrapText="1"/>
    </xf>
    <xf numFmtId="0" fontId="0" fillId="0" borderId="17" xfId="0" applyBorder="1"/>
    <xf numFmtId="164" fontId="7" fillId="0" borderId="0" xfId="1" applyNumberFormat="1" applyFont="1" applyBorder="1" applyAlignment="1">
      <alignment horizontal="center"/>
    </xf>
    <xf numFmtId="164" fontId="7" fillId="0" borderId="6" xfId="1" applyNumberFormat="1" applyFont="1" applyBorder="1" applyAlignment="1">
      <alignment horizontal="center"/>
    </xf>
    <xf numFmtId="0" fontId="0" fillId="0" borderId="14" xfId="0" applyBorder="1"/>
    <xf numFmtId="0" fontId="5" fillId="0" borderId="15" xfId="0" applyFont="1" applyBorder="1"/>
    <xf numFmtId="0" fontId="0" fillId="0" borderId="16" xfId="0" applyBorder="1"/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17" xfId="1" applyNumberFormat="1" applyFont="1" applyBorder="1" applyAlignment="1">
      <alignment horizontal="right"/>
    </xf>
    <xf numFmtId="164" fontId="2" fillId="0" borderId="14" xfId="1" applyNumberFormat="1" applyFont="1" applyBorder="1" applyAlignment="1">
      <alignment horizontal="right"/>
    </xf>
    <xf numFmtId="164" fontId="7" fillId="0" borderId="14" xfId="1" applyNumberFormat="1" applyFont="1" applyBorder="1" applyAlignment="1">
      <alignment horizontal="center"/>
    </xf>
    <xf numFmtId="164" fontId="7" fillId="0" borderId="8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9" fontId="0" fillId="0" borderId="0" xfId="0" applyNumberFormat="1"/>
    <xf numFmtId="10" fontId="0" fillId="0" borderId="0" xfId="0" applyNumberFormat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1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opLeftCell="A11" workbookViewId="0">
      <selection activeCell="F17" sqref="F17"/>
    </sheetView>
  </sheetViews>
  <sheetFormatPr defaultRowHeight="15" x14ac:dyDescent="0.25"/>
  <cols>
    <col min="1" max="1" width="26.7109375" customWidth="1"/>
    <col min="2" max="2" width="11.7109375" customWidth="1"/>
    <col min="3" max="3" width="16.85546875" bestFit="1" customWidth="1"/>
    <col min="4" max="4" width="25.7109375" customWidth="1"/>
    <col min="5" max="5" width="12.28515625" customWidth="1"/>
    <col min="6" max="6" width="15.42578125" bestFit="1" customWidth="1"/>
  </cols>
  <sheetData>
    <row r="1" spans="1:7" ht="27" x14ac:dyDescent="0.25">
      <c r="A1" s="3" t="s">
        <v>3</v>
      </c>
      <c r="B1" s="31" t="s">
        <v>0</v>
      </c>
      <c r="C1" s="31"/>
      <c r="D1" s="31"/>
      <c r="E1" s="31"/>
      <c r="F1" s="4" t="s">
        <v>4</v>
      </c>
      <c r="G1" s="1"/>
    </row>
    <row r="2" spans="1:7" ht="19.5" x14ac:dyDescent="0.25">
      <c r="A2" s="70" t="s">
        <v>1</v>
      </c>
      <c r="B2" s="71"/>
      <c r="C2" s="32" t="s">
        <v>5</v>
      </c>
      <c r="D2" s="72" t="s">
        <v>1</v>
      </c>
      <c r="E2" s="72"/>
      <c r="F2" s="33" t="s">
        <v>6</v>
      </c>
    </row>
    <row r="3" spans="1:7" ht="19.5" x14ac:dyDescent="0.4">
      <c r="A3" s="30" t="s">
        <v>22</v>
      </c>
      <c r="B3" s="34"/>
      <c r="C3" s="24"/>
      <c r="D3" s="35" t="s">
        <v>9</v>
      </c>
      <c r="E3" s="34"/>
      <c r="F3" s="21"/>
    </row>
    <row r="4" spans="1:7" ht="18.75" x14ac:dyDescent="0.4">
      <c r="A4" s="14" t="s">
        <v>7</v>
      </c>
      <c r="B4" s="34">
        <f>90*16000</f>
        <v>1440000</v>
      </c>
      <c r="C4" s="20"/>
      <c r="D4" s="15" t="s">
        <v>7</v>
      </c>
      <c r="E4" s="34">
        <f>20*20000</f>
        <v>400000</v>
      </c>
      <c r="F4" s="21"/>
    </row>
    <row r="5" spans="1:7" ht="18.75" x14ac:dyDescent="0.4">
      <c r="A5" s="14" t="s">
        <v>8</v>
      </c>
      <c r="B5" s="34">
        <f>70*12000</f>
        <v>840000</v>
      </c>
      <c r="C5" s="21">
        <f>SUM(B4:B5)</f>
        <v>2280000</v>
      </c>
      <c r="D5" s="15" t="s">
        <v>8</v>
      </c>
      <c r="E5" s="34">
        <f>20*15000</f>
        <v>300000</v>
      </c>
      <c r="F5" s="21">
        <f>SUM(E4:E5)</f>
        <v>700000</v>
      </c>
    </row>
    <row r="6" spans="1:7" ht="18.75" x14ac:dyDescent="0.4">
      <c r="A6" s="30"/>
      <c r="B6" s="34"/>
      <c r="C6" s="21"/>
      <c r="D6" s="16" t="s">
        <v>10</v>
      </c>
      <c r="E6" s="34"/>
      <c r="F6" s="21"/>
    </row>
    <row r="7" spans="1:7" ht="18.75" x14ac:dyDescent="0.4">
      <c r="A7" s="30"/>
      <c r="B7" s="34"/>
      <c r="C7" s="21"/>
      <c r="D7" s="15" t="s">
        <v>7</v>
      </c>
      <c r="E7" s="34">
        <f>60*16000</f>
        <v>960000</v>
      </c>
      <c r="F7" s="21"/>
    </row>
    <row r="8" spans="1:7" ht="18.75" x14ac:dyDescent="0.4">
      <c r="A8" s="30"/>
      <c r="B8" s="9"/>
      <c r="C8" s="21"/>
      <c r="D8" s="15" t="s">
        <v>8</v>
      </c>
      <c r="E8" s="34">
        <f>40*12000</f>
        <v>480000</v>
      </c>
      <c r="F8" s="21">
        <f>SUM(E7:E8)</f>
        <v>1440000</v>
      </c>
    </row>
    <row r="9" spans="1:7" ht="18.75" x14ac:dyDescent="0.4">
      <c r="A9" s="30"/>
      <c r="B9" s="34"/>
      <c r="C9" s="21"/>
      <c r="D9" s="35"/>
      <c r="E9" s="34"/>
      <c r="F9" s="21"/>
    </row>
    <row r="10" spans="1:7" ht="18.75" x14ac:dyDescent="0.4">
      <c r="A10" s="30" t="s">
        <v>21</v>
      </c>
      <c r="B10" s="34"/>
      <c r="C10" s="21">
        <f>SUM(F3:F14)-SUM(C3:C9)</f>
        <v>140000</v>
      </c>
      <c r="D10" s="35"/>
      <c r="E10" s="34"/>
      <c r="F10" s="21"/>
    </row>
    <row r="11" spans="1:7" ht="18.75" x14ac:dyDescent="0.4">
      <c r="A11" s="30"/>
      <c r="B11" s="34"/>
      <c r="C11" s="21"/>
      <c r="D11" s="35" t="s">
        <v>23</v>
      </c>
      <c r="E11" s="34"/>
      <c r="F11" s="21"/>
    </row>
    <row r="12" spans="1:7" ht="18.75" x14ac:dyDescent="0.4">
      <c r="A12" s="30"/>
      <c r="B12" s="34"/>
      <c r="C12" s="21"/>
      <c r="D12" s="15" t="s">
        <v>7</v>
      </c>
      <c r="E12" s="34">
        <f>10*16000</f>
        <v>160000</v>
      </c>
      <c r="F12" s="21"/>
    </row>
    <row r="13" spans="1:7" ht="18.75" x14ac:dyDescent="0.4">
      <c r="A13" s="30"/>
      <c r="B13" s="34"/>
      <c r="C13" s="21"/>
      <c r="D13" s="15" t="s">
        <v>8</v>
      </c>
      <c r="E13" s="34">
        <f>10*12000</f>
        <v>120000</v>
      </c>
      <c r="F13" s="21">
        <f>SUM(E12:E13)</f>
        <v>280000</v>
      </c>
    </row>
    <row r="14" spans="1:7" ht="18.75" x14ac:dyDescent="0.4">
      <c r="A14" s="36"/>
      <c r="B14" s="37"/>
      <c r="C14" s="22"/>
      <c r="D14" s="35"/>
      <c r="E14" s="34"/>
      <c r="F14" s="22"/>
    </row>
    <row r="15" spans="1:7" ht="18.75" x14ac:dyDescent="0.4">
      <c r="A15" s="38"/>
      <c r="B15" s="39"/>
      <c r="C15" s="19">
        <f>SUM(C3:C14)</f>
        <v>2420000</v>
      </c>
      <c r="D15" s="40"/>
      <c r="E15" s="39"/>
      <c r="F15" s="23">
        <f>SUM(F3:F13)</f>
        <v>2420000</v>
      </c>
    </row>
    <row r="16" spans="1:7" ht="18.75" x14ac:dyDescent="0.4">
      <c r="A16" s="41"/>
      <c r="B16" s="42"/>
      <c r="C16" s="27"/>
      <c r="D16" s="43"/>
      <c r="E16" s="43"/>
      <c r="F16" s="44"/>
    </row>
    <row r="17" spans="1:6" ht="18.75" x14ac:dyDescent="0.4">
      <c r="A17" s="30" t="s">
        <v>24</v>
      </c>
      <c r="B17" s="45"/>
      <c r="C17" s="21">
        <v>120000</v>
      </c>
      <c r="D17" s="30" t="s">
        <v>20</v>
      </c>
      <c r="E17" s="46"/>
      <c r="F17" s="21">
        <f>C10</f>
        <v>140000</v>
      </c>
    </row>
    <row r="18" spans="1:6" ht="18.75" x14ac:dyDescent="0.4">
      <c r="A18" s="30" t="s">
        <v>25</v>
      </c>
      <c r="B18" s="45"/>
      <c r="C18" s="21">
        <v>144000</v>
      </c>
      <c r="D18" s="30" t="s">
        <v>19</v>
      </c>
      <c r="E18" s="46"/>
      <c r="F18" s="21">
        <f>'Hire Purchase Trading Account'!C13</f>
        <v>798000</v>
      </c>
    </row>
    <row r="19" spans="1:6" ht="18.75" x14ac:dyDescent="0.4">
      <c r="A19" s="30" t="s">
        <v>26</v>
      </c>
      <c r="B19" s="45"/>
      <c r="C19" s="21">
        <v>12000</v>
      </c>
      <c r="D19" s="43"/>
      <c r="E19" s="46"/>
      <c r="F19" s="21"/>
    </row>
    <row r="20" spans="1:6" ht="18.75" x14ac:dyDescent="0.4">
      <c r="A20" s="30" t="s">
        <v>27</v>
      </c>
      <c r="B20" s="45"/>
      <c r="C20" s="21">
        <v>120000</v>
      </c>
      <c r="D20" s="43"/>
      <c r="E20" s="46"/>
      <c r="F20" s="21"/>
    </row>
    <row r="21" spans="1:6" ht="18.75" x14ac:dyDescent="0.4">
      <c r="A21" s="30"/>
      <c r="B21" s="45"/>
      <c r="C21" s="21"/>
      <c r="D21" s="43"/>
      <c r="E21" s="46"/>
      <c r="F21" s="47"/>
    </row>
    <row r="22" spans="1:6" ht="18.75" x14ac:dyDescent="0.4">
      <c r="A22" s="30"/>
      <c r="B22" s="45"/>
      <c r="C22" s="21"/>
      <c r="D22" s="43"/>
      <c r="E22" s="46"/>
      <c r="F22" s="47"/>
    </row>
    <row r="23" spans="1:6" ht="18.75" x14ac:dyDescent="0.4">
      <c r="A23" s="30" t="s">
        <v>28</v>
      </c>
      <c r="B23" s="48"/>
      <c r="C23" s="21">
        <f>SUM(F16:F26)-SUM(C16:C22)</f>
        <v>542000</v>
      </c>
      <c r="D23" s="43"/>
      <c r="E23" s="46"/>
      <c r="F23" s="47"/>
    </row>
    <row r="24" spans="1:6" x14ac:dyDescent="0.25">
      <c r="A24" s="30"/>
      <c r="B24" s="48"/>
      <c r="C24" s="47"/>
      <c r="D24" s="43"/>
      <c r="E24" s="43"/>
      <c r="F24" s="47"/>
    </row>
    <row r="25" spans="1:6" x14ac:dyDescent="0.25">
      <c r="A25" s="30"/>
      <c r="B25" s="48"/>
      <c r="C25" s="47"/>
      <c r="D25" s="43"/>
      <c r="E25" s="43"/>
      <c r="F25" s="47"/>
    </row>
    <row r="26" spans="1:6" x14ac:dyDescent="0.25">
      <c r="A26" s="30"/>
      <c r="B26" s="48"/>
      <c r="C26" s="47"/>
      <c r="D26" s="43"/>
      <c r="E26" s="43"/>
      <c r="F26" s="49"/>
    </row>
    <row r="27" spans="1:6" ht="19.5" x14ac:dyDescent="0.4">
      <c r="A27" s="28" t="s">
        <v>11</v>
      </c>
      <c r="B27" s="50" t="s">
        <v>5</v>
      </c>
      <c r="C27" s="5">
        <f>SUM(C16:C26)</f>
        <v>938000</v>
      </c>
      <c r="D27" s="28" t="s">
        <v>11</v>
      </c>
      <c r="E27" s="32" t="s">
        <v>5</v>
      </c>
      <c r="F27" s="23">
        <f>SUM(F16:F26)</f>
        <v>938000</v>
      </c>
    </row>
  </sheetData>
  <sheetProtection password="C98E" sheet="1" objects="1" scenarios="1"/>
  <mergeCells count="2">
    <mergeCell ref="A2:B2"/>
    <mergeCell ref="D2:E2"/>
  </mergeCells>
  <printOptions horizontalCentered="1" verticalCentered="1"/>
  <pageMargins left="1" right="1" top="1" bottom="1" header="0.5" footer="0.5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topLeftCell="A7" workbookViewId="0">
      <selection activeCell="F11" sqref="F11"/>
    </sheetView>
  </sheetViews>
  <sheetFormatPr defaultRowHeight="15" x14ac:dyDescent="0.25"/>
  <cols>
    <col min="1" max="1" width="30.28515625" bestFit="1" customWidth="1"/>
    <col min="2" max="2" width="11.7109375" customWidth="1"/>
    <col min="3" max="3" width="15.42578125" bestFit="1" customWidth="1"/>
    <col min="4" max="4" width="29" bestFit="1" customWidth="1"/>
    <col min="5" max="5" width="12.28515625" customWidth="1"/>
    <col min="6" max="6" width="15.140625" customWidth="1"/>
  </cols>
  <sheetData>
    <row r="1" spans="1:6" ht="27" x14ac:dyDescent="0.25">
      <c r="A1" s="3" t="s">
        <v>3</v>
      </c>
      <c r="B1" s="73" t="s">
        <v>2</v>
      </c>
      <c r="C1" s="73"/>
      <c r="D1" s="73"/>
      <c r="E1" s="73"/>
      <c r="F1" s="4" t="s">
        <v>4</v>
      </c>
    </row>
    <row r="2" spans="1:6" ht="19.5" x14ac:dyDescent="0.25">
      <c r="A2" s="70" t="s">
        <v>1</v>
      </c>
      <c r="B2" s="71"/>
      <c r="C2" s="10" t="s">
        <v>5</v>
      </c>
      <c r="D2" s="70" t="s">
        <v>1</v>
      </c>
      <c r="E2" s="71"/>
      <c r="F2" s="10" t="s">
        <v>5</v>
      </c>
    </row>
    <row r="3" spans="1:6" ht="18.75" x14ac:dyDescent="0.4">
      <c r="A3" s="11" t="s">
        <v>12</v>
      </c>
      <c r="B3" s="17"/>
      <c r="C3" s="21"/>
      <c r="D3" s="13" t="s">
        <v>13</v>
      </c>
      <c r="E3" s="13"/>
      <c r="F3" s="21"/>
    </row>
    <row r="4" spans="1:6" ht="18.75" x14ac:dyDescent="0.4">
      <c r="A4" s="14" t="s">
        <v>7</v>
      </c>
      <c r="B4" s="17">
        <f>60*30000</f>
        <v>1800000</v>
      </c>
      <c r="C4" s="21"/>
      <c r="D4" s="15" t="s">
        <v>7</v>
      </c>
      <c r="E4" s="12">
        <f>1000*1000</f>
        <v>1000000</v>
      </c>
      <c r="F4" s="21"/>
    </row>
    <row r="5" spans="1:6" ht="18.75" x14ac:dyDescent="0.4">
      <c r="A5" s="14" t="s">
        <v>8</v>
      </c>
      <c r="B5" s="17">
        <f>40*22500</f>
        <v>900000</v>
      </c>
      <c r="C5" s="21">
        <f>SUM(B4:B5)</f>
        <v>2700000</v>
      </c>
      <c r="D5" s="15" t="s">
        <v>8</v>
      </c>
      <c r="E5" s="12">
        <f>800*750</f>
        <v>600000</v>
      </c>
      <c r="F5" s="21">
        <f>SUM(E4:E5)</f>
        <v>1600000</v>
      </c>
    </row>
    <row r="6" spans="1:6" ht="18.75" x14ac:dyDescent="0.4">
      <c r="A6" s="11"/>
      <c r="B6" s="17"/>
      <c r="C6" s="21"/>
      <c r="D6" s="13"/>
      <c r="E6" s="12"/>
      <c r="F6" s="21"/>
    </row>
    <row r="7" spans="1:6" ht="18.75" x14ac:dyDescent="0.4">
      <c r="A7" s="11"/>
      <c r="B7" s="17"/>
      <c r="C7" s="21"/>
      <c r="D7" s="13" t="s">
        <v>16</v>
      </c>
      <c r="E7" s="12"/>
      <c r="F7" s="21"/>
    </row>
    <row r="8" spans="1:6" ht="18.75" x14ac:dyDescent="0.4">
      <c r="A8" s="11" t="s">
        <v>17</v>
      </c>
      <c r="B8" s="17"/>
      <c r="C8" s="21"/>
      <c r="D8" s="15" t="s">
        <v>7</v>
      </c>
      <c r="E8" s="12">
        <f>1800000*87.5/187.5</f>
        <v>840000</v>
      </c>
      <c r="F8" s="21"/>
    </row>
    <row r="9" spans="1:6" ht="18.75" x14ac:dyDescent="0.4">
      <c r="A9" s="14" t="s">
        <v>7</v>
      </c>
      <c r="B9" s="12">
        <f>720000*87.5/187.5</f>
        <v>336000</v>
      </c>
      <c r="C9" s="21"/>
      <c r="D9" s="15" t="s">
        <v>8</v>
      </c>
      <c r="E9" s="12">
        <f>900000*87.5/187.5</f>
        <v>420000</v>
      </c>
      <c r="F9" s="21">
        <f>SUM(E8:E9)</f>
        <v>1260000</v>
      </c>
    </row>
    <row r="10" spans="1:6" ht="18.75" x14ac:dyDescent="0.4">
      <c r="A10" s="14" t="s">
        <v>8</v>
      </c>
      <c r="B10" s="12">
        <f>270000*87.5/187.5</f>
        <v>126000</v>
      </c>
      <c r="C10" s="21">
        <f>SUM(B9:B10)</f>
        <v>462000</v>
      </c>
      <c r="D10" s="13"/>
      <c r="E10" s="12"/>
      <c r="F10" s="21"/>
    </row>
    <row r="11" spans="1:6" ht="18.75" x14ac:dyDescent="0.4">
      <c r="A11" s="11"/>
      <c r="B11" s="17"/>
      <c r="C11" s="21"/>
      <c r="D11" s="13"/>
      <c r="E11" s="12"/>
      <c r="F11" s="21"/>
    </row>
    <row r="12" spans="1:6" ht="18.75" x14ac:dyDescent="0.4">
      <c r="A12" s="11"/>
      <c r="B12" s="17"/>
      <c r="C12" s="21"/>
      <c r="D12" s="13"/>
      <c r="E12" s="12"/>
      <c r="F12" s="21"/>
    </row>
    <row r="13" spans="1:6" ht="18.75" x14ac:dyDescent="0.4">
      <c r="A13" s="11" t="s">
        <v>18</v>
      </c>
      <c r="B13" s="17"/>
      <c r="C13" s="21">
        <f>SUM(F3:F20)-SUM(C3:C12)</f>
        <v>798000</v>
      </c>
      <c r="D13" s="13"/>
      <c r="E13" s="12"/>
      <c r="F13" s="21"/>
    </row>
    <row r="14" spans="1:6" ht="18.75" x14ac:dyDescent="0.4">
      <c r="A14" s="11"/>
      <c r="B14" s="17"/>
      <c r="C14" s="21"/>
      <c r="D14" s="13" t="s">
        <v>14</v>
      </c>
      <c r="E14" s="12"/>
      <c r="F14" s="21"/>
    </row>
    <row r="15" spans="1:6" ht="18.75" x14ac:dyDescent="0.4">
      <c r="A15" s="11"/>
      <c r="B15" s="17"/>
      <c r="C15" s="21"/>
      <c r="D15" s="15" t="s">
        <v>7</v>
      </c>
      <c r="E15" s="12">
        <f>80*1000</f>
        <v>80000</v>
      </c>
      <c r="F15" s="21"/>
    </row>
    <row r="16" spans="1:6" ht="18.75" x14ac:dyDescent="0.4">
      <c r="A16" s="11"/>
      <c r="B16" s="17"/>
      <c r="C16" s="21"/>
      <c r="D16" s="15" t="s">
        <v>8</v>
      </c>
      <c r="E16" s="12">
        <f>40*750</f>
        <v>30000</v>
      </c>
      <c r="F16" s="21">
        <f>SUM(E15:E16)</f>
        <v>110000</v>
      </c>
    </row>
    <row r="17" spans="1:7" ht="18.75" x14ac:dyDescent="0.4">
      <c r="A17" s="11"/>
      <c r="B17" s="17"/>
      <c r="C17" s="21"/>
      <c r="D17" s="13" t="s">
        <v>15</v>
      </c>
      <c r="E17" s="12"/>
      <c r="F17" s="21"/>
    </row>
    <row r="18" spans="1:7" ht="18.75" x14ac:dyDescent="0.4">
      <c r="A18" s="11"/>
      <c r="B18" s="17"/>
      <c r="C18" s="21"/>
      <c r="D18" s="15" t="s">
        <v>7</v>
      </c>
      <c r="E18" s="12">
        <f>720*1000</f>
        <v>720000</v>
      </c>
      <c r="F18" s="21"/>
    </row>
    <row r="19" spans="1:7" ht="18.75" x14ac:dyDescent="0.4">
      <c r="A19" s="11"/>
      <c r="B19" s="17"/>
      <c r="C19" s="21"/>
      <c r="D19" s="15" t="s">
        <v>8</v>
      </c>
      <c r="E19" s="12">
        <f>360*750</f>
        <v>270000</v>
      </c>
      <c r="F19" s="21">
        <f>SUM(E18:E19)</f>
        <v>990000</v>
      </c>
    </row>
    <row r="20" spans="1:7" ht="18.75" x14ac:dyDescent="0.4">
      <c r="A20" s="11"/>
      <c r="B20" s="17"/>
      <c r="C20" s="21"/>
      <c r="D20" s="13"/>
      <c r="E20" s="12"/>
      <c r="F20" s="21"/>
    </row>
    <row r="21" spans="1:7" ht="18.75" x14ac:dyDescent="0.4">
      <c r="A21" s="6"/>
      <c r="B21" s="29"/>
      <c r="C21" s="5">
        <f>SUM(C3:C20)</f>
        <v>3960000</v>
      </c>
      <c r="D21" s="8"/>
      <c r="E21" s="7"/>
      <c r="F21" s="5">
        <f>SUM(F3:F20)</f>
        <v>3960000</v>
      </c>
    </row>
    <row r="22" spans="1:7" ht="18.75" x14ac:dyDescent="0.4">
      <c r="E22" s="12"/>
      <c r="F22" s="9"/>
      <c r="G22" s="13"/>
    </row>
    <row r="23" spans="1:7" ht="18.75" x14ac:dyDescent="0.4">
      <c r="E23" s="13"/>
      <c r="F23" s="9"/>
      <c r="G23" s="13"/>
    </row>
    <row r="24" spans="1:7" ht="18.75" x14ac:dyDescent="0.4">
      <c r="E24" s="13"/>
      <c r="F24" s="9"/>
      <c r="G24" s="1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B2"/>
    <mergeCell ref="D2:E2"/>
    <mergeCell ref="B1:E1"/>
  </mergeCells>
  <printOptions horizontalCentered="1" verticalCentered="1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opLeftCell="A4" workbookViewId="0">
      <selection sqref="A1:G27"/>
    </sheetView>
  </sheetViews>
  <sheetFormatPr defaultRowHeight="15" x14ac:dyDescent="0.25"/>
  <cols>
    <col min="3" max="3" width="11.140625" customWidth="1"/>
    <col min="4" max="4" width="10.85546875" customWidth="1"/>
    <col min="5" max="5" width="10.28515625" customWidth="1"/>
    <col min="6" max="6" width="20.7109375" bestFit="1" customWidth="1"/>
    <col min="7" max="7" width="15.5703125" bestFit="1" customWidth="1"/>
  </cols>
  <sheetData>
    <row r="1" spans="1:7" ht="27" x14ac:dyDescent="0.5">
      <c r="A1" s="76" t="s">
        <v>51</v>
      </c>
      <c r="B1" s="76"/>
      <c r="C1" s="76"/>
      <c r="D1" s="76"/>
      <c r="E1" s="76"/>
      <c r="F1" s="76"/>
      <c r="G1" s="76"/>
    </row>
    <row r="2" spans="1:7" x14ac:dyDescent="0.25">
      <c r="A2" s="25"/>
      <c r="B2" s="51"/>
      <c r="C2" s="51"/>
      <c r="D2" s="67" t="s">
        <v>30</v>
      </c>
      <c r="E2" s="67" t="s">
        <v>33</v>
      </c>
      <c r="F2" s="67" t="s">
        <v>34</v>
      </c>
      <c r="G2" s="67" t="s">
        <v>35</v>
      </c>
    </row>
    <row r="3" spans="1:7" ht="18.75" x14ac:dyDescent="0.4">
      <c r="A3" s="74" t="s">
        <v>29</v>
      </c>
      <c r="B3" s="75"/>
      <c r="C3" s="75"/>
      <c r="D3" s="57" t="s">
        <v>31</v>
      </c>
      <c r="E3" s="52">
        <v>60</v>
      </c>
      <c r="F3" s="52">
        <v>30</v>
      </c>
      <c r="G3" s="53">
        <f>E3*F3</f>
        <v>1800</v>
      </c>
    </row>
    <row r="4" spans="1:7" x14ac:dyDescent="0.25">
      <c r="A4" s="11"/>
      <c r="B4" s="13"/>
      <c r="C4" s="13"/>
      <c r="D4" s="57" t="s">
        <v>32</v>
      </c>
      <c r="E4" s="52">
        <v>40</v>
      </c>
      <c r="F4" s="52">
        <v>30</v>
      </c>
      <c r="G4" s="53">
        <f>E4*F4</f>
        <v>1200</v>
      </c>
    </row>
    <row r="5" spans="1:7" x14ac:dyDescent="0.25">
      <c r="A5" s="18"/>
      <c r="B5" s="54"/>
      <c r="C5" s="54"/>
      <c r="D5" s="54"/>
      <c r="E5" s="54"/>
      <c r="F5" s="54"/>
      <c r="G5" s="26"/>
    </row>
    <row r="7" spans="1:7" ht="18.75" x14ac:dyDescent="0.4">
      <c r="A7" s="55" t="s">
        <v>36</v>
      </c>
      <c r="B7" s="51"/>
      <c r="C7" s="51"/>
      <c r="D7" s="58" t="s">
        <v>31</v>
      </c>
      <c r="E7" s="60">
        <v>1080</v>
      </c>
      <c r="F7" s="51"/>
      <c r="G7" s="56"/>
    </row>
    <row r="8" spans="1:7" x14ac:dyDescent="0.25">
      <c r="A8" s="18"/>
      <c r="B8" s="54"/>
      <c r="C8" s="54"/>
      <c r="D8" s="59" t="s">
        <v>32</v>
      </c>
      <c r="E8" s="61">
        <v>840</v>
      </c>
      <c r="F8" s="54"/>
      <c r="G8" s="26"/>
    </row>
    <row r="10" spans="1:7" ht="18.75" x14ac:dyDescent="0.4">
      <c r="A10" s="55" t="s">
        <v>37</v>
      </c>
      <c r="B10" s="55"/>
      <c r="C10" s="51"/>
      <c r="D10" s="51"/>
      <c r="E10" s="67" t="s">
        <v>38</v>
      </c>
      <c r="F10" s="67" t="s">
        <v>39</v>
      </c>
      <c r="G10" s="67" t="s">
        <v>40</v>
      </c>
    </row>
    <row r="11" spans="1:7" x14ac:dyDescent="0.25">
      <c r="A11" s="11"/>
      <c r="B11" s="13"/>
      <c r="C11" s="13"/>
      <c r="D11" s="57" t="s">
        <v>31</v>
      </c>
      <c r="E11" s="52">
        <f>G3</f>
        <v>1800</v>
      </c>
      <c r="F11" s="52">
        <f>E7</f>
        <v>1080</v>
      </c>
      <c r="G11" s="53">
        <f>E11-F11</f>
        <v>720</v>
      </c>
    </row>
    <row r="12" spans="1:7" x14ac:dyDescent="0.25">
      <c r="A12" s="18"/>
      <c r="B12" s="54"/>
      <c r="C12" s="54"/>
      <c r="D12" s="59" t="s">
        <v>32</v>
      </c>
      <c r="E12" s="62">
        <f>G4</f>
        <v>1200</v>
      </c>
      <c r="F12" s="62">
        <f>E8</f>
        <v>840</v>
      </c>
      <c r="G12" s="63">
        <f>E12-F12</f>
        <v>360</v>
      </c>
    </row>
    <row r="15" spans="1:7" ht="18.75" x14ac:dyDescent="0.4">
      <c r="A15" s="55" t="s">
        <v>41</v>
      </c>
      <c r="B15" s="51"/>
      <c r="C15" s="51"/>
      <c r="D15" s="51"/>
      <c r="E15" s="67" t="s">
        <v>39</v>
      </c>
      <c r="F15" s="67" t="s">
        <v>42</v>
      </c>
      <c r="G15" s="67" t="s">
        <v>43</v>
      </c>
    </row>
    <row r="16" spans="1:7" x14ac:dyDescent="0.25">
      <c r="A16" s="11"/>
      <c r="B16" s="13"/>
      <c r="C16" s="13"/>
      <c r="D16" s="57" t="s">
        <v>31</v>
      </c>
      <c r="E16" s="64">
        <v>1080</v>
      </c>
      <c r="F16" s="64">
        <v>1000</v>
      </c>
      <c r="G16" s="65">
        <f>E16-F16</f>
        <v>80</v>
      </c>
    </row>
    <row r="17" spans="1:7" x14ac:dyDescent="0.25">
      <c r="A17" s="18"/>
      <c r="B17" s="54"/>
      <c r="C17" s="54"/>
      <c r="D17" s="59" t="s">
        <v>32</v>
      </c>
      <c r="E17" s="61">
        <v>840</v>
      </c>
      <c r="F17" s="61">
        <v>800</v>
      </c>
      <c r="G17" s="66">
        <f>E17-F17</f>
        <v>40</v>
      </c>
    </row>
    <row r="19" spans="1:7" ht="18.75" x14ac:dyDescent="0.4">
      <c r="A19" s="55" t="s">
        <v>44</v>
      </c>
      <c r="B19" s="51"/>
      <c r="C19" s="51"/>
      <c r="D19" s="51"/>
      <c r="E19" s="67" t="s">
        <v>45</v>
      </c>
      <c r="F19" s="67" t="s">
        <v>46</v>
      </c>
      <c r="G19" s="67" t="s">
        <v>50</v>
      </c>
    </row>
    <row r="20" spans="1:7" x14ac:dyDescent="0.25">
      <c r="A20" s="11"/>
      <c r="B20" s="13"/>
      <c r="C20" s="13"/>
      <c r="D20" s="57" t="s">
        <v>31</v>
      </c>
      <c r="E20" s="64">
        <f>(16000*87.5%)+16000</f>
        <v>30000</v>
      </c>
      <c r="F20" s="64">
        <v>30</v>
      </c>
      <c r="G20" s="65">
        <f>E20/F20</f>
        <v>1000</v>
      </c>
    </row>
    <row r="21" spans="1:7" x14ac:dyDescent="0.25">
      <c r="A21" s="18"/>
      <c r="B21" s="54"/>
      <c r="C21" s="54"/>
      <c r="D21" s="59" t="s">
        <v>32</v>
      </c>
      <c r="E21" s="61">
        <f>(12000*87.5%)+12000</f>
        <v>22500</v>
      </c>
      <c r="F21" s="61">
        <v>30</v>
      </c>
      <c r="G21" s="66">
        <f>E21/F21</f>
        <v>750</v>
      </c>
    </row>
    <row r="24" spans="1:7" x14ac:dyDescent="0.25">
      <c r="C24" s="2" t="s">
        <v>47</v>
      </c>
      <c r="D24" s="2" t="s">
        <v>48</v>
      </c>
      <c r="E24" s="2" t="s">
        <v>49</v>
      </c>
    </row>
    <row r="25" spans="1:7" x14ac:dyDescent="0.25">
      <c r="C25">
        <v>100</v>
      </c>
      <c r="D25">
        <f>(C25*25%)+100</f>
        <v>125</v>
      </c>
      <c r="E25">
        <f>(D25*50%)+125</f>
        <v>187.5</v>
      </c>
    </row>
    <row r="26" spans="1:7" x14ac:dyDescent="0.25">
      <c r="D26" s="68">
        <v>0.25</v>
      </c>
      <c r="E26" s="69">
        <v>0.875</v>
      </c>
    </row>
  </sheetData>
  <sheetProtection password="C98E" sheet="1" objects="1" scenarios="1"/>
  <mergeCells count="2">
    <mergeCell ref="A3:C3"/>
    <mergeCell ref="A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Trading &amp; Profit &amp; Loss Account</vt:lpstr>
      <vt:lpstr>Hire Purchase Trading Account</vt:lpstr>
      <vt:lpstr>Calculation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</dc:creator>
  <cp:lastModifiedBy>SANDY</cp:lastModifiedBy>
  <cp:lastPrinted>2013-04-01T13:03:59Z</cp:lastPrinted>
  <dcterms:created xsi:type="dcterms:W3CDTF">2013-04-01T10:21:13Z</dcterms:created>
  <dcterms:modified xsi:type="dcterms:W3CDTF">2013-04-17T07:04:27Z</dcterms:modified>
</cp:coreProperties>
</file>