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60" windowWidth="15135" windowHeight="8160" activeTab="1"/>
  </bookViews>
  <sheets>
    <sheet name="Bank Reconciliation" sheetId="2" r:id="rId1"/>
    <sheet name="Daily Update " sheetId="3" r:id="rId2"/>
  </sheets>
  <definedNames>
    <definedName name="_xlnm._FilterDatabase" localSheetId="0" hidden="1">'Bank Reconciliation'!$C$3:$P$3</definedName>
  </definedNames>
  <calcPr calcId="144525"/>
</workbook>
</file>

<file path=xl/calcChain.xml><?xml version="1.0" encoding="utf-8"?>
<calcChain xmlns="http://schemas.openxmlformats.org/spreadsheetml/2006/main">
  <c r="H27" i="3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6" i="2"/>
  <c r="F9" i="2" l="1"/>
  <c r="E9" i="2"/>
  <c r="AR28" i="2"/>
  <c r="AS28" i="2"/>
  <c r="AO28" i="2"/>
  <c r="AP28" i="2"/>
  <c r="AL28" i="2"/>
  <c r="AM28" i="2"/>
  <c r="AI28" i="2"/>
  <c r="AJ28" i="2"/>
  <c r="AF28" i="2"/>
  <c r="AG28" i="2"/>
  <c r="AC28" i="2"/>
  <c r="AD28" i="2"/>
  <c r="Z28" i="2"/>
  <c r="AA28" i="2"/>
  <c r="W28" i="2"/>
  <c r="X28" i="2"/>
  <c r="T28" i="2"/>
  <c r="U28" i="2"/>
  <c r="Q28" i="2"/>
  <c r="R28" i="2"/>
  <c r="N28" i="2"/>
  <c r="O28" i="2"/>
  <c r="K28" i="2"/>
  <c r="L28" i="2"/>
  <c r="F19" i="2" l="1"/>
  <c r="F20" i="2"/>
  <c r="F21" i="2"/>
  <c r="F22" i="2"/>
  <c r="F23" i="2"/>
  <c r="F24" i="2"/>
  <c r="F25" i="2"/>
  <c r="F26" i="2"/>
  <c r="F27" i="2"/>
  <c r="M2" i="2"/>
  <c r="AS5" i="2"/>
  <c r="AP5" i="2"/>
  <c r="AM5" i="2"/>
  <c r="AJ5" i="2"/>
  <c r="AG5" i="2"/>
  <c r="AD5" i="2"/>
  <c r="AA5" i="2"/>
  <c r="X5" i="2"/>
  <c r="U5" i="2"/>
  <c r="R5" i="2"/>
  <c r="O5" i="2"/>
  <c r="L5" i="2"/>
  <c r="AR5" i="2"/>
  <c r="AO5" i="2"/>
  <c r="AL5" i="2"/>
  <c r="AI5" i="2"/>
  <c r="AF5" i="2"/>
  <c r="AC5" i="2"/>
  <c r="Z5" i="2"/>
  <c r="W5" i="2"/>
  <c r="T5" i="2"/>
  <c r="Q5" i="2"/>
  <c r="N5" i="2"/>
  <c r="I5" i="2" l="1"/>
  <c r="H6" i="3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K5" i="2" l="1"/>
  <c r="I19" i="2" l="1"/>
  <c r="I7" i="2"/>
  <c r="I8" i="2"/>
  <c r="I9" i="2"/>
  <c r="I10" i="2"/>
  <c r="I11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7" i="2"/>
  <c r="I6" i="2"/>
  <c r="E20" i="2"/>
  <c r="B20" i="2" s="1"/>
  <c r="H20" i="2"/>
  <c r="E21" i="2"/>
  <c r="B21" i="2" s="1"/>
  <c r="AS21" i="2" s="1"/>
  <c r="H21" i="2"/>
  <c r="E22" i="2"/>
  <c r="B22" i="2" s="1"/>
  <c r="H22" i="2"/>
  <c r="E23" i="2"/>
  <c r="B23" i="2" s="1"/>
  <c r="H23" i="2"/>
  <c r="E24" i="2"/>
  <c r="B24" i="2" s="1"/>
  <c r="H24" i="2"/>
  <c r="E25" i="2"/>
  <c r="B25" i="2" s="1"/>
  <c r="AS25" i="2" s="1"/>
  <c r="H25" i="2"/>
  <c r="E26" i="2"/>
  <c r="B26" i="2" s="1"/>
  <c r="H26" i="2"/>
  <c r="E27" i="2"/>
  <c r="B27" i="2" s="1"/>
  <c r="H27" i="2"/>
  <c r="E19" i="2"/>
  <c r="B19" i="2" s="1"/>
  <c r="H19" i="2"/>
  <c r="E7" i="2"/>
  <c r="B7" i="2" s="1"/>
  <c r="F7" i="2"/>
  <c r="H7" i="2"/>
  <c r="E8" i="2"/>
  <c r="B8" i="2" s="1"/>
  <c r="F8" i="2"/>
  <c r="H8" i="2"/>
  <c r="B9" i="2"/>
  <c r="AS9" i="2" s="1"/>
  <c r="H9" i="2"/>
  <c r="E10" i="2"/>
  <c r="B10" i="2" s="1"/>
  <c r="F10" i="2"/>
  <c r="H10" i="2"/>
  <c r="E11" i="2"/>
  <c r="B11" i="2" s="1"/>
  <c r="F11" i="2"/>
  <c r="H11" i="2"/>
  <c r="E12" i="2"/>
  <c r="B12" i="2" s="1"/>
  <c r="F12" i="2"/>
  <c r="H12" i="2"/>
  <c r="E13" i="2"/>
  <c r="B13" i="2" s="1"/>
  <c r="F13" i="2"/>
  <c r="H13" i="2"/>
  <c r="E14" i="2"/>
  <c r="B14" i="2" s="1"/>
  <c r="F14" i="2"/>
  <c r="H14" i="2"/>
  <c r="E15" i="2"/>
  <c r="B15" i="2" s="1"/>
  <c r="AS15" i="2" s="1"/>
  <c r="F15" i="2"/>
  <c r="H15" i="2"/>
  <c r="E16" i="2"/>
  <c r="B16" i="2" s="1"/>
  <c r="AS16" i="2" s="1"/>
  <c r="F16" i="2"/>
  <c r="H16" i="2"/>
  <c r="E17" i="2"/>
  <c r="B17" i="2" s="1"/>
  <c r="F17" i="2"/>
  <c r="H17" i="2"/>
  <c r="E18" i="2"/>
  <c r="B18" i="2" s="1"/>
  <c r="F18" i="2"/>
  <c r="H18" i="2"/>
  <c r="E6" i="2"/>
  <c r="B6" i="2" s="1"/>
  <c r="F6" i="2"/>
  <c r="H6" i="2"/>
  <c r="H29" i="2" l="1"/>
  <c r="I29" i="2"/>
  <c r="AP13" i="2"/>
  <c r="AS13" i="2"/>
  <c r="AP27" i="2"/>
  <c r="AS27" i="2"/>
  <c r="AP20" i="2"/>
  <c r="AS20" i="2"/>
  <c r="AP18" i="2"/>
  <c r="AS18" i="2"/>
  <c r="AP10" i="2"/>
  <c r="AS10" i="2"/>
  <c r="AP12" i="2"/>
  <c r="AS12" i="2"/>
  <c r="AP8" i="2"/>
  <c r="AS8" i="2"/>
  <c r="AP26" i="2"/>
  <c r="AS26" i="2"/>
  <c r="AP23" i="2"/>
  <c r="AS23" i="2"/>
  <c r="AP17" i="2"/>
  <c r="AS17" i="2"/>
  <c r="AP24" i="2"/>
  <c r="AS24" i="2"/>
  <c r="AP14" i="2"/>
  <c r="AS14" i="2"/>
  <c r="AP19" i="2"/>
  <c r="AS19" i="2"/>
  <c r="AP6" i="2"/>
  <c r="AS6" i="2"/>
  <c r="AP11" i="2"/>
  <c r="AS11" i="2"/>
  <c r="AP7" i="2"/>
  <c r="AS7" i="2"/>
  <c r="AP22" i="2"/>
  <c r="AS22" i="2"/>
  <c r="AM16" i="2"/>
  <c r="AP16" i="2"/>
  <c r="AM9" i="2"/>
  <c r="AP9" i="2"/>
  <c r="AM21" i="2"/>
  <c r="AP21" i="2"/>
  <c r="AM15" i="2"/>
  <c r="AP15" i="2"/>
  <c r="AP25" i="2"/>
  <c r="AJ12" i="2"/>
  <c r="AM12" i="2"/>
  <c r="AJ26" i="2"/>
  <c r="AM26" i="2"/>
  <c r="AJ13" i="2"/>
  <c r="AM13" i="2"/>
  <c r="AJ27" i="2"/>
  <c r="AM27" i="2"/>
  <c r="AJ20" i="2"/>
  <c r="AM20" i="2"/>
  <c r="AJ18" i="2"/>
  <c r="AM18" i="2"/>
  <c r="AJ14" i="2"/>
  <c r="AM14" i="2"/>
  <c r="AJ10" i="2"/>
  <c r="AM10" i="2"/>
  <c r="AJ19" i="2"/>
  <c r="AM19" i="2"/>
  <c r="AJ8" i="2"/>
  <c r="AM8" i="2"/>
  <c r="AJ23" i="2"/>
  <c r="AM23" i="2"/>
  <c r="AJ17" i="2"/>
  <c r="AM17" i="2"/>
  <c r="AJ24" i="2"/>
  <c r="AM24" i="2"/>
  <c r="AJ6" i="2"/>
  <c r="AM6" i="2"/>
  <c r="AJ11" i="2"/>
  <c r="AM11" i="2"/>
  <c r="AJ7" i="2"/>
  <c r="AM7" i="2"/>
  <c r="AJ25" i="2"/>
  <c r="AM25" i="2"/>
  <c r="AJ22" i="2"/>
  <c r="AM22" i="2"/>
  <c r="AG16" i="2"/>
  <c r="AJ16" i="2"/>
  <c r="AG9" i="2"/>
  <c r="AJ9" i="2"/>
  <c r="AG21" i="2"/>
  <c r="AJ21" i="2"/>
  <c r="AG15" i="2"/>
  <c r="AJ15" i="2"/>
  <c r="AD12" i="2"/>
  <c r="AG12" i="2"/>
  <c r="AD26" i="2"/>
  <c r="AG26" i="2"/>
  <c r="AD17" i="2"/>
  <c r="AG17" i="2"/>
  <c r="AD24" i="2"/>
  <c r="AG24" i="2"/>
  <c r="AD18" i="2"/>
  <c r="AG18" i="2"/>
  <c r="AD14" i="2"/>
  <c r="AG14" i="2"/>
  <c r="AD10" i="2"/>
  <c r="AG10" i="2"/>
  <c r="AD19" i="2"/>
  <c r="AG19" i="2"/>
  <c r="AD8" i="2"/>
  <c r="AG8" i="2"/>
  <c r="AD23" i="2"/>
  <c r="AG23" i="2"/>
  <c r="AD13" i="2"/>
  <c r="AG13" i="2"/>
  <c r="AD27" i="2"/>
  <c r="AG27" i="2"/>
  <c r="AD20" i="2"/>
  <c r="AG20" i="2"/>
  <c r="AD6" i="2"/>
  <c r="AG6" i="2"/>
  <c r="AD11" i="2"/>
  <c r="AG11" i="2"/>
  <c r="AD7" i="2"/>
  <c r="AG7" i="2"/>
  <c r="AD25" i="2"/>
  <c r="AG25" i="2"/>
  <c r="AD22" i="2"/>
  <c r="AG22" i="2"/>
  <c r="AA16" i="2"/>
  <c r="AD16" i="2"/>
  <c r="AA9" i="2"/>
  <c r="AD9" i="2"/>
  <c r="AD21" i="2"/>
  <c r="AA15" i="2"/>
  <c r="AD15" i="2"/>
  <c r="X13" i="2"/>
  <c r="AA13" i="2"/>
  <c r="X27" i="2"/>
  <c r="AA27" i="2"/>
  <c r="X20" i="2"/>
  <c r="AA20" i="2"/>
  <c r="X14" i="2"/>
  <c r="AA14" i="2"/>
  <c r="X19" i="2"/>
  <c r="AA19" i="2"/>
  <c r="X12" i="2"/>
  <c r="AA12" i="2"/>
  <c r="X8" i="2"/>
  <c r="AA8" i="2"/>
  <c r="X26" i="2"/>
  <c r="AA26" i="2"/>
  <c r="X23" i="2"/>
  <c r="AA23" i="2"/>
  <c r="X17" i="2"/>
  <c r="AA17" i="2"/>
  <c r="X24" i="2"/>
  <c r="AA24" i="2"/>
  <c r="X18" i="2"/>
  <c r="AA18" i="2"/>
  <c r="X10" i="2"/>
  <c r="AA10" i="2"/>
  <c r="X21" i="2"/>
  <c r="AA21" i="2"/>
  <c r="X6" i="2"/>
  <c r="AA6" i="2"/>
  <c r="X11" i="2"/>
  <c r="AA11" i="2"/>
  <c r="X7" i="2"/>
  <c r="AA7" i="2"/>
  <c r="X25" i="2"/>
  <c r="AA25" i="2"/>
  <c r="X22" i="2"/>
  <c r="AA22" i="2"/>
  <c r="U9" i="2"/>
  <c r="X9" i="2"/>
  <c r="U16" i="2"/>
  <c r="X16" i="2"/>
  <c r="U15" i="2"/>
  <c r="X15" i="2"/>
  <c r="R13" i="2"/>
  <c r="U13" i="2"/>
  <c r="R27" i="2"/>
  <c r="U27" i="2"/>
  <c r="R20" i="2"/>
  <c r="U20" i="2"/>
  <c r="R14" i="2"/>
  <c r="U14" i="2"/>
  <c r="R19" i="2"/>
  <c r="U19" i="2"/>
  <c r="R12" i="2"/>
  <c r="U12" i="2"/>
  <c r="R8" i="2"/>
  <c r="U8" i="2"/>
  <c r="R26" i="2"/>
  <c r="U26" i="2"/>
  <c r="R23" i="2"/>
  <c r="U23" i="2"/>
  <c r="R17" i="2"/>
  <c r="U17" i="2"/>
  <c r="R24" i="2"/>
  <c r="U24" i="2"/>
  <c r="R18" i="2"/>
  <c r="U18" i="2"/>
  <c r="R10" i="2"/>
  <c r="U10" i="2"/>
  <c r="R21" i="2"/>
  <c r="U21" i="2"/>
  <c r="R6" i="2"/>
  <c r="U6" i="2"/>
  <c r="R11" i="2"/>
  <c r="U11" i="2"/>
  <c r="R7" i="2"/>
  <c r="U7" i="2"/>
  <c r="R25" i="2"/>
  <c r="U25" i="2"/>
  <c r="R22" i="2"/>
  <c r="U22" i="2"/>
  <c r="O9" i="2"/>
  <c r="R9" i="2"/>
  <c r="R16" i="2"/>
  <c r="R15" i="2"/>
  <c r="L24" i="2"/>
  <c r="O24" i="2"/>
  <c r="L18" i="2"/>
  <c r="O18" i="2"/>
  <c r="L10" i="2"/>
  <c r="O10" i="2"/>
  <c r="L21" i="2"/>
  <c r="O21" i="2"/>
  <c r="L6" i="2"/>
  <c r="O6" i="2"/>
  <c r="L16" i="2"/>
  <c r="O16" i="2"/>
  <c r="L12" i="2"/>
  <c r="O12" i="2"/>
  <c r="L8" i="2"/>
  <c r="O8" i="2"/>
  <c r="L26" i="2"/>
  <c r="O26" i="2"/>
  <c r="L23" i="2"/>
  <c r="O23" i="2"/>
  <c r="L17" i="2"/>
  <c r="O17" i="2"/>
  <c r="L13" i="2"/>
  <c r="O13" i="2"/>
  <c r="L27" i="2"/>
  <c r="O27" i="2"/>
  <c r="L20" i="2"/>
  <c r="O20" i="2"/>
  <c r="L14" i="2"/>
  <c r="O14" i="2"/>
  <c r="L19" i="2"/>
  <c r="O19" i="2"/>
  <c r="L15" i="2"/>
  <c r="O15" i="2"/>
  <c r="L11" i="2"/>
  <c r="O11" i="2"/>
  <c r="L7" i="2"/>
  <c r="O7" i="2"/>
  <c r="L25" i="2"/>
  <c r="O25" i="2"/>
  <c r="L22" i="2"/>
  <c r="O22" i="2"/>
  <c r="L9" i="2"/>
  <c r="AL16" i="2"/>
  <c r="AF16" i="2"/>
  <c r="AR16" i="2"/>
  <c r="AO16" i="2"/>
  <c r="AC16" i="2"/>
  <c r="N16" i="2"/>
  <c r="T16" i="2"/>
  <c r="Z16" i="2"/>
  <c r="AI16" i="2"/>
  <c r="W16" i="2"/>
  <c r="Q16" i="2"/>
  <c r="AC12" i="2"/>
  <c r="AF12" i="2"/>
  <c r="AR12" i="2"/>
  <c r="Q12" i="2"/>
  <c r="W12" i="2"/>
  <c r="AL12" i="2"/>
  <c r="AI12" i="2"/>
  <c r="AO12" i="2"/>
  <c r="N12" i="2"/>
  <c r="T12" i="2"/>
  <c r="Z12" i="2"/>
  <c r="N9" i="2"/>
  <c r="W9" i="2"/>
  <c r="Q9" i="2"/>
  <c r="AL9" i="2"/>
  <c r="Z9" i="2"/>
  <c r="T9" i="2"/>
  <c r="AR9" i="2"/>
  <c r="AO9" i="2"/>
  <c r="AF9" i="2"/>
  <c r="AC9" i="2"/>
  <c r="AI9" i="2"/>
  <c r="AI6" i="2"/>
  <c r="Z6" i="2"/>
  <c r="N6" i="2"/>
  <c r="AR6" i="2"/>
  <c r="AC6" i="2"/>
  <c r="T6" i="2"/>
  <c r="AF6" i="2"/>
  <c r="AO6" i="2"/>
  <c r="AL6" i="2"/>
  <c r="Q6" i="2"/>
  <c r="W6" i="2"/>
  <c r="AF15" i="2"/>
  <c r="T15" i="2"/>
  <c r="AL15" i="2"/>
  <c r="Z15" i="2"/>
  <c r="N15" i="2"/>
  <c r="AC15" i="2"/>
  <c r="AO15" i="2"/>
  <c r="W15" i="2"/>
  <c r="AR15" i="2"/>
  <c r="AI15" i="2"/>
  <c r="Q15" i="2"/>
  <c r="AC11" i="2"/>
  <c r="AR11" i="2"/>
  <c r="Z11" i="2"/>
  <c r="W11" i="2"/>
  <c r="N11" i="2"/>
  <c r="AL11" i="2"/>
  <c r="T11" i="2"/>
  <c r="Q11" i="2"/>
  <c r="AO11" i="2"/>
  <c r="AF11" i="2"/>
  <c r="AI11" i="2"/>
  <c r="AC7" i="2"/>
  <c r="AI7" i="2"/>
  <c r="AL7" i="2"/>
  <c r="Z7" i="2"/>
  <c r="N7" i="2"/>
  <c r="AO7" i="2"/>
  <c r="Q7" i="2"/>
  <c r="AF7" i="2"/>
  <c r="AR7" i="2"/>
  <c r="T7" i="2"/>
  <c r="W7" i="2"/>
  <c r="AC8" i="2"/>
  <c r="AL8" i="2"/>
  <c r="N8" i="2"/>
  <c r="T8" i="2"/>
  <c r="Z8" i="2"/>
  <c r="AI8" i="2"/>
  <c r="AO8" i="2"/>
  <c r="AR8" i="2"/>
  <c r="Q8" i="2"/>
  <c r="AF8" i="2"/>
  <c r="W8" i="2"/>
  <c r="K16" i="2"/>
  <c r="AC17" i="2"/>
  <c r="AL17" i="2"/>
  <c r="W17" i="2"/>
  <c r="Q17" i="2"/>
  <c r="AI17" i="2"/>
  <c r="AR17" i="2"/>
  <c r="AO17" i="2"/>
  <c r="N17" i="2"/>
  <c r="Z17" i="2"/>
  <c r="AF17" i="2"/>
  <c r="T17" i="2"/>
  <c r="N13" i="2"/>
  <c r="W13" i="2"/>
  <c r="AI13" i="2"/>
  <c r="Q13" i="2"/>
  <c r="AL13" i="2"/>
  <c r="T13" i="2"/>
  <c r="AF13" i="2"/>
  <c r="AC13" i="2"/>
  <c r="Z13" i="2"/>
  <c r="AR13" i="2"/>
  <c r="AO13" i="2"/>
  <c r="AI18" i="2"/>
  <c r="AO18" i="2"/>
  <c r="AF18" i="2"/>
  <c r="AR18" i="2"/>
  <c r="Z18" i="2"/>
  <c r="Q18" i="2"/>
  <c r="N18" i="2"/>
  <c r="AL18" i="2"/>
  <c r="AC18" i="2"/>
  <c r="W18" i="2"/>
  <c r="T18" i="2"/>
  <c r="AI14" i="2"/>
  <c r="Q14" i="2"/>
  <c r="AO14" i="2"/>
  <c r="Z14" i="2"/>
  <c r="AF14" i="2"/>
  <c r="AR14" i="2"/>
  <c r="W14" i="2"/>
  <c r="T14" i="2"/>
  <c r="AL14" i="2"/>
  <c r="AC14" i="2"/>
  <c r="N14" i="2"/>
  <c r="AI10" i="2"/>
  <c r="AL10" i="2"/>
  <c r="AO10" i="2"/>
  <c r="T10" i="2"/>
  <c r="Q10" i="2"/>
  <c r="AC10" i="2"/>
  <c r="AR10" i="2"/>
  <c r="AF10" i="2"/>
  <c r="Z10" i="2"/>
  <c r="W10" i="2"/>
  <c r="N10" i="2"/>
  <c r="K24" i="2"/>
  <c r="K20" i="2"/>
  <c r="K19" i="2"/>
  <c r="K25" i="2"/>
  <c r="K21" i="2"/>
  <c r="AC22" i="2"/>
  <c r="AO22" i="2"/>
  <c r="AL22" i="2"/>
  <c r="AI22" i="2"/>
  <c r="AF22" i="2"/>
  <c r="AR22" i="2"/>
  <c r="Z22" i="2"/>
  <c r="W22" i="2"/>
  <c r="T22" i="2"/>
  <c r="Q22" i="2"/>
  <c r="N22" i="2"/>
  <c r="AI23" i="2"/>
  <c r="AF23" i="2"/>
  <c r="AR23" i="2"/>
  <c r="AO23" i="2"/>
  <c r="AL23" i="2"/>
  <c r="Z23" i="2"/>
  <c r="T23" i="2"/>
  <c r="N23" i="2"/>
  <c r="Q23" i="2"/>
  <c r="AC23" i="2"/>
  <c r="W23" i="2"/>
  <c r="AI19" i="2"/>
  <c r="AF19" i="2"/>
  <c r="AR19" i="2"/>
  <c r="AO19" i="2"/>
  <c r="AL19" i="2"/>
  <c r="Z19" i="2"/>
  <c r="T19" i="2"/>
  <c r="N19" i="2"/>
  <c r="W19" i="2"/>
  <c r="AC19" i="2"/>
  <c r="Q19" i="2"/>
  <c r="K27" i="2"/>
  <c r="AI25" i="2"/>
  <c r="AF25" i="2"/>
  <c r="AR25" i="2"/>
  <c r="AC25" i="2"/>
  <c r="W25" i="2"/>
  <c r="Q25" i="2"/>
  <c r="AL25" i="2"/>
  <c r="N25" i="2"/>
  <c r="AO25" i="2"/>
  <c r="Z25" i="2"/>
  <c r="T25" i="2"/>
  <c r="K23" i="2"/>
  <c r="AI21" i="2"/>
  <c r="AF21" i="2"/>
  <c r="AR21" i="2"/>
  <c r="AC21" i="2"/>
  <c r="W21" i="2"/>
  <c r="Q21" i="2"/>
  <c r="AL21" i="2"/>
  <c r="T21" i="2"/>
  <c r="AO21" i="2"/>
  <c r="Z21" i="2"/>
  <c r="N21" i="2"/>
  <c r="AC26" i="2"/>
  <c r="AO26" i="2"/>
  <c r="AL26" i="2"/>
  <c r="AI26" i="2"/>
  <c r="AF26" i="2"/>
  <c r="AR26" i="2"/>
  <c r="T26" i="2"/>
  <c r="Z26" i="2"/>
  <c r="Q26" i="2"/>
  <c r="N26" i="2"/>
  <c r="W26" i="2"/>
  <c r="AI27" i="2"/>
  <c r="AF27" i="2"/>
  <c r="AR27" i="2"/>
  <c r="AO27" i="2"/>
  <c r="AL27" i="2"/>
  <c r="Z27" i="2"/>
  <c r="T27" i="2"/>
  <c r="N27" i="2"/>
  <c r="W27" i="2"/>
  <c r="AC27" i="2"/>
  <c r="Q27" i="2"/>
  <c r="K26" i="2"/>
  <c r="AC24" i="2"/>
  <c r="AO24" i="2"/>
  <c r="AL24" i="2"/>
  <c r="AR24" i="2"/>
  <c r="AF24" i="2"/>
  <c r="Z24" i="2"/>
  <c r="W24" i="2"/>
  <c r="AI24" i="2"/>
  <c r="Q24" i="2"/>
  <c r="N24" i="2"/>
  <c r="T24" i="2"/>
  <c r="K22" i="2"/>
  <c r="AC20" i="2"/>
  <c r="AO20" i="2"/>
  <c r="AL20" i="2"/>
  <c r="AR20" i="2"/>
  <c r="AI20" i="2"/>
  <c r="Z20" i="2"/>
  <c r="W20" i="2"/>
  <c r="T20" i="2"/>
  <c r="N20" i="2"/>
  <c r="Q20" i="2"/>
  <c r="AF20" i="2"/>
  <c r="K10" i="2"/>
  <c r="K11" i="2"/>
  <c r="K12" i="2"/>
  <c r="K13" i="2"/>
  <c r="K14" i="2"/>
  <c r="K15" i="2"/>
  <c r="K18" i="2"/>
  <c r="K7" i="2"/>
  <c r="K8" i="2"/>
  <c r="K9" i="2"/>
  <c r="I30" i="2" l="1"/>
  <c r="K17" i="2"/>
  <c r="K6" i="2"/>
  <c r="M6" i="2" l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P2" i="2" s="1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S2" i="2" l="1"/>
  <c r="S6" i="2" s="1"/>
  <c r="S7" i="2" s="1"/>
  <c r="S8" i="2" s="1"/>
  <c r="S9" i="2" s="1"/>
  <c r="S10" i="2" s="1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V2" i="2" l="1"/>
  <c r="V6" i="2" s="1"/>
  <c r="V7" i="2" s="1"/>
  <c r="V8" i="2" s="1"/>
  <c r="V9" i="2" s="1"/>
  <c r="V10" i="2" s="1"/>
  <c r="V11" i="2" s="1"/>
  <c r="V12" i="2" s="1"/>
  <c r="V13" i="2" s="1"/>
  <c r="V14" i="2" s="1"/>
  <c r="V15" i="2" s="1"/>
  <c r="V16" i="2" s="1"/>
  <c r="V17" i="2" s="1"/>
  <c r="V18" i="2" s="1"/>
  <c r="V19" i="2" s="1"/>
  <c r="V20" i="2" s="1"/>
  <c r="V21" i="2" s="1"/>
  <c r="V22" i="2" s="1"/>
  <c r="V23" i="2" s="1"/>
  <c r="V24" i="2" s="1"/>
  <c r="V25" i="2" s="1"/>
  <c r="V26" i="2" s="1"/>
  <c r="V27" i="2" s="1"/>
  <c r="V28" i="2" s="1"/>
  <c r="V29" i="2" s="1"/>
  <c r="Y2" i="2" l="1"/>
  <c r="Y6" i="2" s="1"/>
  <c r="Y7" i="2" s="1"/>
  <c r="Y8" i="2" s="1"/>
  <c r="Y9" i="2" s="1"/>
  <c r="Y10" i="2" s="1"/>
  <c r="Y11" i="2" s="1"/>
  <c r="Y12" i="2" s="1"/>
  <c r="Y13" i="2" s="1"/>
  <c r="Y14" i="2" s="1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AB2" i="2" l="1"/>
  <c r="AB6" i="2" s="1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E2" i="2" l="1"/>
  <c r="AE6" i="2" s="1"/>
  <c r="AE7" i="2" s="1"/>
  <c r="AE8" i="2" s="1"/>
  <c r="AE9" i="2" s="1"/>
  <c r="AE10" i="2" s="1"/>
  <c r="AE11" i="2" s="1"/>
  <c r="AE12" i="2" s="1"/>
  <c r="AE13" i="2" s="1"/>
  <c r="AE14" i="2" s="1"/>
  <c r="AE15" i="2" s="1"/>
  <c r="AE16" i="2" s="1"/>
  <c r="AE17" i="2" s="1"/>
  <c r="AE18" i="2" s="1"/>
  <c r="AE19" i="2" s="1"/>
  <c r="AE20" i="2" s="1"/>
  <c r="AE21" i="2" s="1"/>
  <c r="AE22" i="2" s="1"/>
  <c r="AE23" i="2" s="1"/>
  <c r="AE24" i="2" s="1"/>
  <c r="AE25" i="2" s="1"/>
  <c r="AE26" i="2" s="1"/>
  <c r="AE27" i="2" s="1"/>
  <c r="AE28" i="2" s="1"/>
  <c r="AE29" i="2" s="1"/>
  <c r="AH2" i="2" l="1"/>
  <c r="AH6" i="2" s="1"/>
  <c r="AH7" i="2" s="1"/>
  <c r="AH8" i="2" s="1"/>
  <c r="AH9" i="2" s="1"/>
  <c r="AH10" i="2" s="1"/>
  <c r="AH11" i="2" s="1"/>
  <c r="AH12" i="2" s="1"/>
  <c r="AH13" i="2" s="1"/>
  <c r="AH14" i="2" s="1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K2" i="2" l="1"/>
  <c r="AK6" i="2" s="1"/>
  <c r="AK7" i="2" s="1"/>
  <c r="AK8" i="2" s="1"/>
  <c r="AK9" i="2" s="1"/>
  <c r="AK10" i="2" s="1"/>
  <c r="AK11" i="2" s="1"/>
  <c r="AK12" i="2" s="1"/>
  <c r="AK13" i="2" s="1"/>
  <c r="AK14" i="2" s="1"/>
  <c r="AK15" i="2" s="1"/>
  <c r="AK16" i="2" s="1"/>
  <c r="AK17" i="2" s="1"/>
  <c r="AK18" i="2" s="1"/>
  <c r="AK19" i="2" s="1"/>
  <c r="AK20" i="2" s="1"/>
  <c r="AK21" i="2" s="1"/>
  <c r="AK22" i="2" s="1"/>
  <c r="AK23" i="2" s="1"/>
  <c r="AK24" i="2" s="1"/>
  <c r="AK25" i="2" s="1"/>
  <c r="AK26" i="2" s="1"/>
  <c r="AK27" i="2" s="1"/>
  <c r="AK28" i="2" s="1"/>
  <c r="AK29" i="2" s="1"/>
  <c r="AN2" i="2" l="1"/>
  <c r="AN6" i="2" s="1"/>
  <c r="AN7" i="2" s="1"/>
  <c r="AN8" i="2" s="1"/>
  <c r="AN9" i="2" s="1"/>
  <c r="AN10" i="2" s="1"/>
  <c r="AN11" i="2" s="1"/>
  <c r="AN12" i="2" s="1"/>
  <c r="AN13" i="2" s="1"/>
  <c r="AN14" i="2" s="1"/>
  <c r="AN15" i="2" s="1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N29" i="2" s="1"/>
  <c r="AQ2" i="2" l="1"/>
  <c r="AQ6" i="2" s="1"/>
  <c r="AQ7" i="2" s="1"/>
  <c r="AQ8" i="2" s="1"/>
  <c r="AQ9" i="2" s="1"/>
  <c r="AQ10" i="2" s="1"/>
  <c r="AQ11" i="2" s="1"/>
  <c r="AQ12" i="2" s="1"/>
  <c r="AQ13" i="2" s="1"/>
  <c r="AQ14" i="2" s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T2" i="2" l="1"/>
  <c r="AT6" i="2" s="1"/>
  <c r="AT7" i="2" s="1"/>
  <c r="AT8" i="2" s="1"/>
  <c r="AT9" i="2" s="1"/>
  <c r="AT10" i="2" s="1"/>
  <c r="AT11" i="2" s="1"/>
  <c r="AT12" i="2" s="1"/>
  <c r="AT13" i="2" s="1"/>
  <c r="AT14" i="2" s="1"/>
  <c r="AT15" i="2" s="1"/>
  <c r="AT16" i="2" s="1"/>
  <c r="AT17" i="2" s="1"/>
  <c r="AT18" i="2" s="1"/>
  <c r="AT19" i="2" s="1"/>
  <c r="AT20" i="2" s="1"/>
  <c r="AT21" i="2" s="1"/>
  <c r="AT22" i="2" s="1"/>
  <c r="AT23" i="2" s="1"/>
  <c r="AT24" i="2" s="1"/>
  <c r="AT25" i="2" s="1"/>
  <c r="AT26" i="2" s="1"/>
  <c r="AT27" i="2" s="1"/>
  <c r="AT28" i="2" s="1"/>
  <c r="AT29" i="2" s="1"/>
</calcChain>
</file>

<file path=xl/sharedStrings.xml><?xml version="1.0" encoding="utf-8"?>
<sst xmlns="http://schemas.openxmlformats.org/spreadsheetml/2006/main" count="139" uniqueCount="67">
  <si>
    <t xml:space="preserve">Month </t>
  </si>
  <si>
    <t xml:space="preserve">Date </t>
  </si>
  <si>
    <t>Reconciliation Date</t>
  </si>
  <si>
    <t>Payee's Name</t>
  </si>
  <si>
    <t xml:space="preserve">Remarks </t>
  </si>
  <si>
    <t>Amt of Cheque</t>
  </si>
  <si>
    <t>Transfer Amount</t>
  </si>
  <si>
    <t>Balance Amount</t>
  </si>
  <si>
    <t xml:space="preserve">Cheque Date </t>
  </si>
  <si>
    <t>Ch No
/Transfer</t>
  </si>
  <si>
    <t xml:space="preserve">Name </t>
  </si>
  <si>
    <t xml:space="preserve">Debit </t>
  </si>
  <si>
    <t xml:space="preserve">Credit </t>
  </si>
  <si>
    <t xml:space="preserve">Balance </t>
  </si>
  <si>
    <t>Cheque No</t>
  </si>
  <si>
    <t>JAN</t>
  </si>
  <si>
    <t xml:space="preserve">Opening Balance </t>
  </si>
  <si>
    <t>OB</t>
  </si>
  <si>
    <t>AA</t>
  </si>
  <si>
    <t>BB</t>
  </si>
  <si>
    <t>CC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</si>
  <si>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</si>
  <si>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</si>
  <si>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</si>
  <si>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</si>
  <si>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</si>
  <si>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</si>
  <si>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</si>
  <si>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</si>
  <si>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</si>
  <si>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</si>
  <si>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</si>
  <si>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TDS </t>
  </si>
  <si>
    <t>TDS</t>
  </si>
  <si>
    <t xml:space="preserve">Transfer to Vender </t>
  </si>
  <si>
    <t xml:space="preserve">Salary </t>
  </si>
  <si>
    <t xml:space="preserve">BANK NAME </t>
  </si>
  <si>
    <t>A/C NO</t>
  </si>
  <si>
    <t>Received from Customer</t>
  </si>
  <si>
    <t xml:space="preserve">Expenses </t>
  </si>
  <si>
    <t xml:space="preserve">Income </t>
  </si>
  <si>
    <t xml:space="preserve">Insert Above </t>
  </si>
  <si>
    <t>TRANSFER1</t>
  </si>
  <si>
    <t>TRANSFER2</t>
  </si>
  <si>
    <t>TRANSFER3</t>
  </si>
  <si>
    <t>TRANSFER4</t>
  </si>
  <si>
    <t>TRANSFER5</t>
  </si>
  <si>
    <t>TRANSFER6</t>
  </si>
  <si>
    <t>TRANSFER7</t>
  </si>
  <si>
    <t>TRANSFER8</t>
  </si>
  <si>
    <t>TRANSFER9</t>
  </si>
  <si>
    <t>TRANSFER10</t>
  </si>
  <si>
    <t>TRANSFER11</t>
  </si>
  <si>
    <t>TRANSFER12</t>
  </si>
  <si>
    <t>TRANSFER13</t>
  </si>
  <si>
    <t>Opening Balance as on 31st Dec 2012</t>
  </si>
  <si>
    <t>Remarks</t>
  </si>
  <si>
    <t>Rent-194I</t>
  </si>
  <si>
    <t>Professional-194J</t>
  </si>
  <si>
    <t>ABC Co</t>
  </si>
  <si>
    <t>CBA Co</t>
  </si>
  <si>
    <t>Insert Above</t>
  </si>
  <si>
    <t>Reconciliation data from Bank</t>
  </si>
  <si>
    <t>Update manually all column or copy paste bank text format on daily basis</t>
  </si>
  <si>
    <t>Cheque date you have to manually enter the same in Colum C.</t>
  </si>
  <si>
    <r>
      <t xml:space="preserve">Copy Colum B in </t>
    </r>
    <r>
      <rPr>
        <b/>
        <sz val="10"/>
        <rFont val="Palatino Linotype"/>
        <family val="1"/>
      </rPr>
      <t>Daily update</t>
    </r>
    <r>
      <rPr>
        <sz val="10"/>
        <rFont val="Palatino Linotype"/>
        <family val="1"/>
      </rPr>
      <t xml:space="preserve"> sheet and insert rows and paste in</t>
    </r>
    <r>
      <rPr>
        <b/>
        <sz val="10"/>
        <rFont val="Palatino Linotype"/>
        <family val="1"/>
      </rPr>
      <t xml:space="preserve"> Bank sheet </t>
    </r>
    <r>
      <rPr>
        <sz val="10"/>
        <rFont val="Palatino Linotype"/>
        <family val="1"/>
      </rPr>
      <t>Colum -D itself.</t>
    </r>
  </si>
  <si>
    <t>Rest of the Colum/row don't change anything pls copy and paste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</si>
</sst>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9">
    <font>
      <sz val="10"/>
      <name val="Arial"/>
    </font>
    <font>
      <sz val="10"/>
      <name val="Arial"/>
      <family val="2"/>
    </font>
    <font>
      <sz val="10"/>
      <name val="Palatino Linotype"/>
      <family val="1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Book Antiqua"/>
      <family val="1"/>
    </font>
    <font>
      <b/>
      <sz val="10"/>
      <name val="Palatino Linotype"/>
      <family val="1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vertical="justify" wrapText="1"/>
    </xf>
    <xf numFmtId="0" fontId="2" fillId="2" borderId="0" xfId="0" applyFont="1" applyFill="1"/>
    <xf numFmtId="0" fontId="0" fillId="0" borderId="2" xfId="0" applyBorder="1"/>
    <xf numFmtId="43" fontId="2" fillId="0" borderId="0" xfId="0" applyNumberFormat="1" applyFont="1"/>
    <xf numFmtId="43" fontId="2" fillId="0" borderId="1" xfId="1" applyFont="1" applyFill="1" applyBorder="1"/>
    <xf numFmtId="0" fontId="1" fillId="0" borderId="1" xfId="0" applyFont="1" applyBorder="1"/>
    <xf numFmtId="165" fontId="0" fillId="0" borderId="0" xfId="1" applyNumberFormat="1" applyFont="1"/>
    <xf numFmtId="0" fontId="1" fillId="0" borderId="0" xfId="0" applyFont="1"/>
    <xf numFmtId="165" fontId="0" fillId="0" borderId="2" xfId="1" applyNumberFormat="1" applyFont="1" applyBorder="1"/>
    <xf numFmtId="0" fontId="0" fillId="0" borderId="0" xfId="0" applyBorder="1"/>
    <xf numFmtId="165" fontId="0" fillId="0" borderId="0" xfId="1" applyNumberFormat="1" applyFont="1" applyBorder="1"/>
    <xf numFmtId="164" fontId="2" fillId="0" borderId="1" xfId="0" applyNumberFormat="1" applyFont="1" applyBorder="1"/>
    <xf numFmtId="165" fontId="6" fillId="4" borderId="1" xfId="1" applyNumberFormat="1" applyFont="1" applyFill="1" applyBorder="1" applyAlignment="1">
      <alignment vertical="justify" wrapText="1"/>
    </xf>
    <xf numFmtId="40" fontId="0" fillId="0" borderId="0" xfId="0" applyNumberFormat="1"/>
    <xf numFmtId="43" fontId="2" fillId="0" borderId="1" xfId="1" applyFont="1" applyBorder="1"/>
    <xf numFmtId="0" fontId="2" fillId="0" borderId="2" xfId="0" applyFont="1" applyBorder="1"/>
    <xf numFmtId="0" fontId="2" fillId="0" borderId="1" xfId="0" applyFont="1" applyFill="1" applyBorder="1"/>
    <xf numFmtId="165" fontId="2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43" fontId="2" fillId="0" borderId="0" xfId="1" applyFont="1" applyBorder="1"/>
    <xf numFmtId="165" fontId="6" fillId="4" borderId="5" xfId="1" applyNumberFormat="1" applyFont="1" applyFill="1" applyBorder="1" applyAlignment="1">
      <alignment vertical="justify" wrapText="1"/>
    </xf>
    <xf numFmtId="165" fontId="2" fillId="0" borderId="3" xfId="0" applyNumberFormat="1" applyFont="1" applyBorder="1"/>
    <xf numFmtId="165" fontId="2" fillId="0" borderId="1" xfId="1" applyNumberFormat="1" applyFont="1" applyBorder="1"/>
    <xf numFmtId="165" fontId="2" fillId="0" borderId="6" xfId="1" applyNumberFormat="1" applyFont="1" applyBorder="1"/>
    <xf numFmtId="165" fontId="2" fillId="3" borderId="1" xfId="0" applyNumberFormat="1" applyFont="1" applyFill="1" applyBorder="1"/>
    <xf numFmtId="165" fontId="2" fillId="3" borderId="1" xfId="1" applyNumberFormat="1" applyFont="1" applyFill="1" applyBorder="1"/>
    <xf numFmtId="165" fontId="2" fillId="5" borderId="1" xfId="1" applyNumberFormat="1" applyFont="1" applyFill="1" applyBorder="1"/>
    <xf numFmtId="165" fontId="2" fillId="5" borderId="1" xfId="0" applyNumberFormat="1" applyFont="1" applyFill="1" applyBorder="1"/>
    <xf numFmtId="165" fontId="6" fillId="4" borderId="4" xfId="1" applyNumberFormat="1" applyFont="1" applyFill="1" applyBorder="1" applyAlignment="1">
      <alignment vertical="justify" wrapText="1"/>
    </xf>
    <xf numFmtId="165" fontId="6" fillId="4" borderId="7" xfId="1" applyNumberFormat="1" applyFont="1" applyFill="1" applyBorder="1" applyAlignment="1">
      <alignment vertical="justify" wrapText="1"/>
    </xf>
    <xf numFmtId="0" fontId="2" fillId="6" borderId="1" xfId="0" applyFont="1" applyFill="1" applyBorder="1"/>
    <xf numFmtId="164" fontId="2" fillId="6" borderId="1" xfId="0" applyNumberFormat="1" applyFont="1" applyFill="1" applyBorder="1"/>
    <xf numFmtId="43" fontId="2" fillId="6" borderId="1" xfId="1" applyFont="1" applyFill="1" applyBorder="1"/>
    <xf numFmtId="0" fontId="2" fillId="6" borderId="1" xfId="0" applyNumberFormat="1" applyFont="1" applyFill="1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15" fontId="0" fillId="0" borderId="3" xfId="0" applyNumberFormat="1" applyBorder="1"/>
    <xf numFmtId="165" fontId="0" fillId="0" borderId="3" xfId="1" applyNumberFormat="1" applyFont="1" applyBorder="1"/>
    <xf numFmtId="165" fontId="0" fillId="0" borderId="3" xfId="1" applyNumberFormat="1" applyFont="1" applyBorder="1" applyAlignment="1">
      <alignment horizontal="right"/>
    </xf>
    <xf numFmtId="43" fontId="0" fillId="3" borderId="3" xfId="1" applyFont="1" applyFill="1" applyBorder="1"/>
    <xf numFmtId="43" fontId="0" fillId="0" borderId="3" xfId="1" applyFont="1" applyBorder="1"/>
    <xf numFmtId="49" fontId="2" fillId="6" borderId="1" xfId="0" applyNumberFormat="1" applyFont="1" applyFill="1" applyBorder="1"/>
    <xf numFmtId="0" fontId="1" fillId="3" borderId="0" xfId="0" applyFont="1" applyFill="1"/>
    <xf numFmtId="0" fontId="2" fillId="6" borderId="2" xfId="0" applyFont="1" applyFill="1" applyBorder="1"/>
    <xf numFmtId="164" fontId="2" fillId="6" borderId="2" xfId="0" applyNumberFormat="1" applyFont="1" applyFill="1" applyBorder="1"/>
    <xf numFmtId="43" fontId="2" fillId="6" borderId="2" xfId="1" applyFont="1" applyFill="1" applyBorder="1"/>
    <xf numFmtId="0" fontId="2" fillId="3" borderId="9" xfId="0" applyFont="1" applyFill="1" applyBorder="1"/>
    <xf numFmtId="0" fontId="2" fillId="0" borderId="10" xfId="0" applyFont="1" applyBorder="1"/>
    <xf numFmtId="43" fontId="2" fillId="0" borderId="11" xfId="0" applyNumberFormat="1" applyFont="1" applyBorder="1"/>
    <xf numFmtId="43" fontId="2" fillId="0" borderId="8" xfId="0" applyNumberFormat="1" applyFont="1" applyBorder="1"/>
    <xf numFmtId="43" fontId="2" fillId="0" borderId="8" xfId="1" applyFont="1" applyBorder="1"/>
    <xf numFmtId="0" fontId="2" fillId="0" borderId="9" xfId="0" applyFont="1" applyBorder="1"/>
    <xf numFmtId="0" fontId="2" fillId="0" borderId="11" xfId="0" applyFont="1" applyBorder="1"/>
    <xf numFmtId="0" fontId="1" fillId="0" borderId="4" xfId="0" applyFont="1" applyBorder="1"/>
    <xf numFmtId="0" fontId="8" fillId="3" borderId="9" xfId="0" applyFont="1" applyFill="1" applyBorder="1"/>
    <xf numFmtId="0" fontId="0" fillId="3" borderId="10" xfId="0" applyFill="1" applyBorder="1"/>
    <xf numFmtId="0" fontId="0" fillId="3" borderId="11" xfId="0" applyFill="1" applyBorder="1"/>
  </cellXfs>
  <cellStyles count="5">
    <cellStyle name="Comma" xfId="1" builtinId="3"/>
    <cellStyle name="Comma 2" xfId="4"/>
    <cellStyle name="Normal" xfId="0" builtinId="0"/>
    <cellStyle name="一般_Cash book 2002" xfId="2"/>
    <cellStyle name="千分位_Cash book 200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T33"/>
  <sheetViews>
    <sheetView showGridLines="0" workbookViewId="0">
      <pane ySplit="3" topLeftCell="A4" activePane="bottomLeft" state="frozen"/>
      <selection pane="bottomLeft" activeCell="H38" sqref="H38"/>
    </sheetView>
  </sheetViews>
  <sheetFormatPr defaultRowHeight="15"/>
  <cols>
    <col min="1" max="1" width="3" style="2" customWidth="1"/>
    <col min="2" max="2" width="7.140625" style="2" customWidth="1"/>
    <col min="3" max="3" width="10.28515625" style="2" bestFit="1" customWidth="1"/>
    <col min="4" max="4" width="12.85546875" style="2" bestFit="1" customWidth="1"/>
    <col min="5" max="5" width="12.42578125" style="2" customWidth="1"/>
    <col min="6" max="6" width="31" style="2" customWidth="1"/>
    <col min="7" max="7" width="15.42578125" style="2" customWidth="1"/>
    <col min="8" max="8" width="13.5703125" style="2" bestFit="1" customWidth="1"/>
    <col min="9" max="9" width="12.42578125" style="2" customWidth="1"/>
    <col min="10" max="10" width="3.140625" style="2" customWidth="1"/>
    <col min="11" max="12" width="9" style="2" customWidth="1"/>
    <col min="13" max="13" width="9.42578125" style="2" customWidth="1"/>
    <col min="14" max="15" width="10.7109375" style="2" customWidth="1"/>
    <col min="16" max="16" width="10.42578125" style="2" customWidth="1"/>
    <col min="17" max="18" width="9.28515625" style="2" customWidth="1"/>
    <col min="19" max="21" width="10" style="2" customWidth="1"/>
    <col min="22" max="22" width="9" style="2" customWidth="1"/>
    <col min="23" max="24" width="10" style="2" customWidth="1"/>
    <col min="25" max="25" width="9.140625" style="2" customWidth="1"/>
    <col min="26" max="27" width="9.7109375" style="2" customWidth="1"/>
    <col min="28" max="28" width="9" style="2" customWidth="1"/>
    <col min="29" max="30" width="8.42578125" style="2" customWidth="1"/>
    <col min="31" max="31" width="9" style="2" customWidth="1"/>
    <col min="32" max="33" width="9.140625" style="2" customWidth="1"/>
    <col min="34" max="34" width="9" style="2" customWidth="1"/>
    <col min="35" max="36" width="9.140625" style="2" customWidth="1"/>
    <col min="37" max="37" width="10.140625" style="2" customWidth="1"/>
    <col min="38" max="39" width="8.7109375" style="2" customWidth="1"/>
    <col min="40" max="40" width="9" style="2" customWidth="1"/>
    <col min="41" max="42" width="10" style="2" customWidth="1"/>
    <col min="43" max="43" width="9" style="2" customWidth="1"/>
    <col min="44" max="44" width="9.7109375" style="2" bestFit="1" customWidth="1"/>
    <col min="45" max="45" width="9.7109375" style="2" customWidth="1"/>
    <col min="46" max="46" width="9" style="2" bestFit="1" customWidth="1"/>
    <col min="47" max="16384" width="9.140625" style="2"/>
  </cols>
  <sheetData>
    <row r="1" spans="2:46">
      <c r="B1" s="2" t="s">
        <v>36</v>
      </c>
      <c r="E1" s="5"/>
      <c r="M1" s="2" t="s">
        <v>17</v>
      </c>
      <c r="P1" s="2" t="s">
        <v>17</v>
      </c>
      <c r="S1" s="2" t="s">
        <v>17</v>
      </c>
      <c r="V1" s="2" t="s">
        <v>17</v>
      </c>
      <c r="Y1" s="2" t="s">
        <v>17</v>
      </c>
      <c r="AB1" s="2" t="s">
        <v>17</v>
      </c>
      <c r="AE1" s="2" t="s">
        <v>17</v>
      </c>
      <c r="AH1" s="2" t="s">
        <v>17</v>
      </c>
      <c r="AK1" s="2" t="s">
        <v>17</v>
      </c>
      <c r="AN1" s="2" t="s">
        <v>17</v>
      </c>
      <c r="AQ1" s="2" t="s">
        <v>17</v>
      </c>
      <c r="AT1" s="2" t="s">
        <v>17</v>
      </c>
    </row>
    <row r="2" spans="2:46" ht="15.75" customHeight="1">
      <c r="B2" s="2" t="s">
        <v>37</v>
      </c>
      <c r="E2" s="5"/>
      <c r="H2" s="7"/>
      <c r="K2" s="18" t="s">
        <v>39</v>
      </c>
      <c r="L2" s="18" t="s">
        <v>40</v>
      </c>
      <c r="M2" s="31">
        <f>'Daily Update '!H5</f>
        <v>5000</v>
      </c>
      <c r="N2" s="18" t="s">
        <v>39</v>
      </c>
      <c r="O2" s="18" t="s">
        <v>40</v>
      </c>
      <c r="P2" s="32">
        <f>M29</f>
        <v>3400</v>
      </c>
      <c r="Q2" s="18" t="s">
        <v>39</v>
      </c>
      <c r="R2" s="18" t="s">
        <v>40</v>
      </c>
      <c r="S2" s="33">
        <f>P29</f>
        <v>2600</v>
      </c>
      <c r="T2" s="18" t="s">
        <v>39</v>
      </c>
      <c r="U2" s="18" t="s">
        <v>40</v>
      </c>
      <c r="V2" s="33">
        <f>S29</f>
        <v>1800</v>
      </c>
      <c r="W2" s="18" t="s">
        <v>39</v>
      </c>
      <c r="X2" s="18" t="s">
        <v>40</v>
      </c>
      <c r="Y2" s="33">
        <f>V29</f>
        <v>1700</v>
      </c>
      <c r="Z2" s="18" t="s">
        <v>39</v>
      </c>
      <c r="AA2" s="18" t="s">
        <v>40</v>
      </c>
      <c r="AB2" s="33">
        <f>Y29</f>
        <v>5700</v>
      </c>
      <c r="AC2" s="18" t="s">
        <v>39</v>
      </c>
      <c r="AD2" s="18" t="s">
        <v>40</v>
      </c>
      <c r="AE2" s="33">
        <f>AB29</f>
        <v>5200</v>
      </c>
      <c r="AF2" s="18" t="s">
        <v>39</v>
      </c>
      <c r="AG2" s="18" t="s">
        <v>40</v>
      </c>
      <c r="AH2" s="33">
        <f>AE29</f>
        <v>5100</v>
      </c>
      <c r="AI2" s="18" t="s">
        <v>39</v>
      </c>
      <c r="AJ2" s="18" t="s">
        <v>40</v>
      </c>
      <c r="AK2" s="33">
        <f>AH29</f>
        <v>4900</v>
      </c>
      <c r="AL2" s="18" t="s">
        <v>39</v>
      </c>
      <c r="AM2" s="18" t="s">
        <v>40</v>
      </c>
      <c r="AN2" s="33">
        <f>AK29</f>
        <v>9900</v>
      </c>
      <c r="AO2" s="18" t="s">
        <v>39</v>
      </c>
      <c r="AP2" s="18" t="s">
        <v>40</v>
      </c>
      <c r="AQ2" s="33">
        <f>AN29</f>
        <v>9800</v>
      </c>
      <c r="AR2" s="18" t="s">
        <v>39</v>
      </c>
      <c r="AS2" s="18" t="s">
        <v>40</v>
      </c>
      <c r="AT2" s="33">
        <f>AQ29</f>
        <v>9600</v>
      </c>
    </row>
    <row r="3" spans="2:46" ht="29.25" customHeight="1">
      <c r="B3" s="3" t="s">
        <v>0</v>
      </c>
      <c r="C3" s="4" t="s">
        <v>8</v>
      </c>
      <c r="D3" s="4" t="s">
        <v>9</v>
      </c>
      <c r="E3" s="4" t="s">
        <v>2</v>
      </c>
      <c r="F3" s="4" t="s">
        <v>3</v>
      </c>
      <c r="G3" s="4" t="s">
        <v>4</v>
      </c>
      <c r="H3" s="8" t="s">
        <v>5</v>
      </c>
      <c r="I3" s="4" t="s">
        <v>6</v>
      </c>
      <c r="J3" s="4"/>
      <c r="K3" s="3" t="s">
        <v>15</v>
      </c>
      <c r="L3" s="3"/>
      <c r="M3" s="3" t="s">
        <v>13</v>
      </c>
      <c r="N3" s="3" t="s">
        <v>21</v>
      </c>
      <c r="O3" s="3"/>
      <c r="P3" s="3" t="s">
        <v>13</v>
      </c>
      <c r="Q3" s="3" t="s">
        <v>22</v>
      </c>
      <c r="R3" s="3"/>
      <c r="S3" s="3" t="s">
        <v>13</v>
      </c>
      <c r="T3" s="3" t="s">
        <v>23</v>
      </c>
      <c r="U3" s="3"/>
      <c r="V3" s="3" t="s">
        <v>13</v>
      </c>
      <c r="W3" s="3" t="s">
        <v>24</v>
      </c>
      <c r="X3" s="3"/>
      <c r="Y3" s="3" t="s">
        <v>13</v>
      </c>
      <c r="Z3" s="3" t="s">
        <v>25</v>
      </c>
      <c r="AA3" s="3"/>
      <c r="AB3" s="3" t="s">
        <v>13</v>
      </c>
      <c r="AC3" s="3" t="s">
        <v>26</v>
      </c>
      <c r="AD3" s="3"/>
      <c r="AE3" s="3" t="s">
        <v>13</v>
      </c>
      <c r="AF3" s="3" t="s">
        <v>27</v>
      </c>
      <c r="AG3" s="3"/>
      <c r="AH3" s="3" t="s">
        <v>13</v>
      </c>
      <c r="AI3" s="3" t="s">
        <v>28</v>
      </c>
      <c r="AJ3" s="3"/>
      <c r="AK3" s="3" t="s">
        <v>13</v>
      </c>
      <c r="AL3" s="3" t="s">
        <v>29</v>
      </c>
      <c r="AM3" s="3"/>
      <c r="AN3" s="3" t="s">
        <v>13</v>
      </c>
      <c r="AO3" s="3" t="s">
        <v>30</v>
      </c>
      <c r="AP3" s="3"/>
      <c r="AQ3" s="3" t="s">
        <v>13</v>
      </c>
      <c r="AR3" s="3" t="s">
        <v>31</v>
      </c>
      <c r="AS3" s="22"/>
      <c r="AT3" s="3" t="s">
        <v>13</v>
      </c>
    </row>
    <row r="4" spans="2:46">
      <c r="B4" s="3"/>
      <c r="C4" s="3"/>
      <c r="D4" s="3"/>
      <c r="E4" s="3"/>
      <c r="F4" s="3"/>
      <c r="G4" s="3"/>
      <c r="H4" s="3"/>
      <c r="I4" s="3"/>
      <c r="J4" s="3"/>
      <c r="K4" s="3"/>
      <c r="L4" s="24"/>
      <c r="AT4" s="19"/>
    </row>
    <row r="5" spans="2:46">
      <c r="B5" s="3"/>
      <c r="C5" s="3"/>
      <c r="D5" s="3"/>
      <c r="E5" s="3"/>
      <c r="F5" s="3" t="s">
        <v>16</v>
      </c>
      <c r="G5" s="3"/>
      <c r="H5" s="3"/>
      <c r="I5" s="30">
        <f>M2</f>
        <v>5000</v>
      </c>
      <c r="J5" s="20"/>
      <c r="K5" s="16">
        <f>IF($B5="JAN",ROUND($H5*100%,0),0)</f>
        <v>0</v>
      </c>
      <c r="L5" s="16">
        <f>IF($B5="JAN",ROUND($I5*100%,0),0)</f>
        <v>0</v>
      </c>
      <c r="M5" s="3"/>
      <c r="N5" s="16">
        <f>IF($B5="FEB",ROUND($H5*100%,0),0)</f>
        <v>0</v>
      </c>
      <c r="O5" s="16">
        <f>IF($B5="FEB",ROUND($I5*100%,0),0)</f>
        <v>0</v>
      </c>
      <c r="P5" s="3"/>
      <c r="Q5" s="16">
        <f>IF($B5="MAR",ROUND($H5*100%,0),0)</f>
        <v>0</v>
      </c>
      <c r="R5" s="16">
        <f>IF($B5="MAR",ROUND($I5*100%,0),0)</f>
        <v>0</v>
      </c>
      <c r="S5" s="3"/>
      <c r="T5" s="16">
        <f>IF($B5="APR",ROUND($H5*100%,0),0)</f>
        <v>0</v>
      </c>
      <c r="U5" s="16">
        <f>IF($B5="APR",ROUND($I5*100%,0),0)</f>
        <v>0</v>
      </c>
      <c r="V5" s="3"/>
      <c r="W5" s="16">
        <f>IF($B5="MAY",ROUND($H5*100%,0),0)</f>
        <v>0</v>
      </c>
      <c r="X5" s="16">
        <f>IF($B5="MAY",ROUND($I5*100%,0),0)</f>
        <v>0</v>
      </c>
      <c r="Y5" s="3"/>
      <c r="Z5" s="16">
        <f>IF($B5="JUN",ROUND($H5*100%,0),0)</f>
        <v>0</v>
      </c>
      <c r="AA5" s="16">
        <f>IF($B5="JUN",ROUND($I5*100%,0),0)</f>
        <v>0</v>
      </c>
      <c r="AB5" s="3"/>
      <c r="AC5" s="16">
        <f>IF($B5="JUL",ROUND($H5*100%,0),0)</f>
        <v>0</v>
      </c>
      <c r="AD5" s="16">
        <f>IF($B5="JUL",ROUND($I5*100%,0),0)</f>
        <v>0</v>
      </c>
      <c r="AE5" s="3"/>
      <c r="AF5" s="16">
        <f>IF($B5="AUG",ROUND($H5*100%,0),0)</f>
        <v>0</v>
      </c>
      <c r="AG5" s="16">
        <f>IF($B5="AUG",ROUND($I5*100%,0),0)</f>
        <v>0</v>
      </c>
      <c r="AH5" s="3"/>
      <c r="AI5" s="16">
        <f>IF($B5="SEP",ROUND($H5*100%,0),0)</f>
        <v>0</v>
      </c>
      <c r="AJ5" s="16">
        <f>IF($B5="SEP",ROUND($I5*100%,0),0)</f>
        <v>0</v>
      </c>
      <c r="AK5" s="3"/>
      <c r="AL5" s="16">
        <f>IF($B5="OCT",ROUND($H5*100%,0),0)</f>
        <v>0</v>
      </c>
      <c r="AM5" s="16">
        <f>IF($B5="OCT",ROUND($I5*100%,0),0)</f>
        <v>0</v>
      </c>
      <c r="AN5" s="3"/>
      <c r="AO5" s="16">
        <f>IF($B5="NOV",ROUND($H5*100%,0),0)</f>
        <v>0</v>
      </c>
      <c r="AP5" s="16">
        <f>IF($B5="NOV",ROUND($I5*100%,0),0)</f>
        <v>0</v>
      </c>
      <c r="AQ5" s="3"/>
      <c r="AR5" s="16">
        <f>IF($B5="DEC",ROUND($H5*100%,0),0)</f>
        <v>0</v>
      </c>
      <c r="AS5" s="16">
        <f>IF($B5="DEC",ROUND($I5*100%,0),0)</f>
        <v>0</v>
      </c>
      <c r="AT5" s="3"/>
    </row>
    <row r="6" spans="2:46">
      <c r="B6" s="36" t="str">
        <f t="shared" ref="B6:B18" si="0">TEXT(E6,"MMM")</f>
        <v>Jan</v>
      </c>
      <c r="C6" s="15"/>
      <c r="D6" s="9" t="s">
        <v>42</v>
      </c>
      <c r="E6" s="37">
        <f>VLOOKUP($D6,'Daily Update '!$B$6:$H$3004,2,0)</f>
        <v>41275</v>
      </c>
      <c r="F6" s="37" t="str">
        <f>VLOOKUP($D6,'Daily Update '!$B$5:$H$3004,3,0)</f>
        <v xml:space="preserve">TDS </v>
      </c>
      <c r="G6" s="48" t="str">
        <f>VLOOKUP($D6,'Daily Update '!$B$5:$H$3004,4,0)</f>
        <v>Rent-194I</v>
      </c>
      <c r="H6" s="38">
        <f>VLOOKUP($D6,'Daily Update '!$B$5:$H$3004,5,0)</f>
        <v>100</v>
      </c>
      <c r="I6" s="38">
        <f>VLOOKUP($D6,'Daily Update '!$B$5:$H$3004,6,0)</f>
        <v>0</v>
      </c>
      <c r="J6" s="18"/>
      <c r="K6" s="16">
        <f>IF($B6="JAN",ROUND($H6*100%,0),0)</f>
        <v>100</v>
      </c>
      <c r="L6" s="16">
        <f t="shared" ref="L6:L28" si="1">IF($B6="JAN",ROUND($I6*100%,0),0)</f>
        <v>0</v>
      </c>
      <c r="M6" s="21">
        <f>$M2+$L6-$K6</f>
        <v>4900</v>
      </c>
      <c r="N6" s="16">
        <f t="shared" ref="N6:N28" si="2">IF($B6="FEB",ROUND($H6*100%,0),0)</f>
        <v>0</v>
      </c>
      <c r="O6" s="16">
        <f t="shared" ref="O6:O28" si="3">IF($B6="FEB",ROUND($I6*100%,0),0)</f>
        <v>0</v>
      </c>
      <c r="P6" s="21">
        <f>$P2+$O6-$N6</f>
        <v>3400</v>
      </c>
      <c r="Q6" s="34">
        <f t="shared" ref="Q6:Q28" si="4">IF($B6="MAR",ROUND($H6*100%,0),0)</f>
        <v>0</v>
      </c>
      <c r="R6" s="34">
        <f t="shared" ref="R6:R28" si="5">IF($B6="MAR",ROUND($I6*100%,0),0)</f>
        <v>0</v>
      </c>
      <c r="S6" s="21">
        <f>$S2+$R6-$Q6</f>
        <v>2600</v>
      </c>
      <c r="T6" s="34">
        <f t="shared" ref="T6:T28" si="6">IF($B6="APR",ROUND($H6*100%,0),0)</f>
        <v>0</v>
      </c>
      <c r="U6" s="34">
        <f t="shared" ref="U6:U28" si="7">IF($B6="APR",ROUND($I6*100%,0),0)</f>
        <v>0</v>
      </c>
      <c r="V6" s="21">
        <f>$V2+$U6-$T6</f>
        <v>1800</v>
      </c>
      <c r="W6" s="34">
        <f t="shared" ref="W6:W28" si="8">IF($B6="MAY",ROUND($H6*100%,0),0)</f>
        <v>0</v>
      </c>
      <c r="X6" s="34">
        <f t="shared" ref="X6:X28" si="9">IF($B6="MAY",ROUND($I6*100%,0),0)</f>
        <v>0</v>
      </c>
      <c r="Y6" s="21">
        <f>$Y2+$X6-$W6</f>
        <v>1700</v>
      </c>
      <c r="Z6" s="34">
        <f t="shared" ref="Z6:Z28" si="10">IF($B6="JUN",ROUND($H6*100%,0),0)</f>
        <v>0</v>
      </c>
      <c r="AA6" s="34">
        <f t="shared" ref="AA6:AA28" si="11">IF($B6="JUN",ROUND($I6*100%,0),0)</f>
        <v>0</v>
      </c>
      <c r="AB6" s="21">
        <f>$AB2+$AA6-$Z6</f>
        <v>5700</v>
      </c>
      <c r="AC6" s="34">
        <f t="shared" ref="AC6:AC28" si="12">IF($B6="JUL",ROUND($H6*100%,0),0)</f>
        <v>0</v>
      </c>
      <c r="AD6" s="34">
        <f t="shared" ref="AD6:AD28" si="13">IF($B6="JUL",ROUND($I6*100%,0),0)</f>
        <v>0</v>
      </c>
      <c r="AE6" s="21">
        <f>$AE2+$AD6-$AC6</f>
        <v>5200</v>
      </c>
      <c r="AF6" s="34">
        <f t="shared" ref="AF6:AF28" si="14">IF($B6="AUG",ROUND($H6*100%,0),0)</f>
        <v>0</v>
      </c>
      <c r="AG6" s="34">
        <f t="shared" ref="AG6:AG28" si="15">IF($B6="AUG",ROUND($I6*100%,0),0)</f>
        <v>0</v>
      </c>
      <c r="AH6" s="21">
        <f>$AH2+$AG6-$AF6</f>
        <v>5100</v>
      </c>
      <c r="AI6" s="34">
        <f t="shared" ref="AI6:AI28" si="16">IF($B6="SEP",ROUND($H6*100%,0),0)</f>
        <v>0</v>
      </c>
      <c r="AJ6" s="34">
        <f t="shared" ref="AJ6:AJ28" si="17">IF($B6="SEP",ROUND($I6*100%,0),0)</f>
        <v>0</v>
      </c>
      <c r="AK6" s="21">
        <f>$AK2+$AJ6-$AI6</f>
        <v>4900</v>
      </c>
      <c r="AL6" s="34">
        <f t="shared" ref="AL6:AL28" si="18">IF($B6="OCT",ROUND($H6*100%,0),0)</f>
        <v>0</v>
      </c>
      <c r="AM6" s="34">
        <f t="shared" ref="AM6:AM28" si="19">IF($B6="OCT",ROUND($I6*100%,0),0)</f>
        <v>0</v>
      </c>
      <c r="AN6" s="21">
        <f>$AN2+$AM6-$AL6</f>
        <v>9900</v>
      </c>
      <c r="AO6" s="34">
        <f t="shared" ref="AO6:AO28" si="20">IF($B6="NOV",ROUND($H6*100%,0),0)</f>
        <v>0</v>
      </c>
      <c r="AP6" s="34">
        <f t="shared" ref="AP6:AP28" si="21">IF($B6="NOV",ROUND($I6*100%,0),0)</f>
        <v>0</v>
      </c>
      <c r="AQ6" s="21">
        <f>$AQ2+$AP6-$AO6</f>
        <v>9800</v>
      </c>
      <c r="AR6" s="34">
        <f t="shared" ref="AR6:AR28" si="22">IF($B6="DEC",ROUND($H6*100%,0),0)</f>
        <v>0</v>
      </c>
      <c r="AS6" s="35">
        <f t="shared" ref="AS6:AS28" si="23">IF($B6="DEC",ROUND($I6*100%,0),0)</f>
        <v>0</v>
      </c>
      <c r="AT6" s="27">
        <f>$AT2+$AS6-$AR6</f>
        <v>9600</v>
      </c>
    </row>
    <row r="7" spans="2:46">
      <c r="B7" s="36" t="str">
        <f t="shared" si="0"/>
        <v>Jan</v>
      </c>
      <c r="C7" s="3"/>
      <c r="D7" s="9" t="s">
        <v>43</v>
      </c>
      <c r="E7" s="37">
        <f>VLOOKUP($D7,'Daily Update '!$B$6:$H$3004,2,0)</f>
        <v>41276</v>
      </c>
      <c r="F7" s="37" t="str">
        <f>VLOOKUP($D7,'Daily Update '!$B$5:$H$3004,3,0)</f>
        <v>TDS</v>
      </c>
      <c r="G7" s="48" t="str">
        <f>VLOOKUP($D7,'Daily Update '!$B$5:$H$3004,4,0)</f>
        <v>Professional-194J</v>
      </c>
      <c r="H7" s="38">
        <f>VLOOKUP($D7,'Daily Update '!$B$5:$H$3004,5,0)</f>
        <v>200</v>
      </c>
      <c r="I7" s="38">
        <f>VLOOKUP($D7,'Daily Update '!$B$5:$H$3004,6,0)</f>
        <v>0</v>
      </c>
      <c r="J7" s="18"/>
      <c r="K7" s="16">
        <f t="shared" ref="K7:K28" si="24">IF($B7="JAN",ROUND($H7*100%,0),0)</f>
        <v>200</v>
      </c>
      <c r="L7" s="16">
        <f t="shared" si="1"/>
        <v>0</v>
      </c>
      <c r="M7" s="21">
        <f>$M6+$L7-$K7</f>
        <v>4700</v>
      </c>
      <c r="N7" s="16">
        <f t="shared" si="2"/>
        <v>0</v>
      </c>
      <c r="O7" s="16">
        <f t="shared" si="3"/>
        <v>0</v>
      </c>
      <c r="P7" s="21">
        <f>$P6+$O7-$N7</f>
        <v>3400</v>
      </c>
      <c r="Q7" s="16">
        <f t="shared" si="4"/>
        <v>0</v>
      </c>
      <c r="R7" s="16">
        <f t="shared" si="5"/>
        <v>0</v>
      </c>
      <c r="S7" s="21">
        <f>$S6+$R7-$Q7</f>
        <v>2600</v>
      </c>
      <c r="T7" s="16">
        <f t="shared" si="6"/>
        <v>0</v>
      </c>
      <c r="U7" s="16">
        <f t="shared" si="7"/>
        <v>0</v>
      </c>
      <c r="V7" s="21">
        <f>$V6+$U7-$T7</f>
        <v>1800</v>
      </c>
      <c r="W7" s="16">
        <f t="shared" si="8"/>
        <v>0</v>
      </c>
      <c r="X7" s="16">
        <f t="shared" si="9"/>
        <v>0</v>
      </c>
      <c r="Y7" s="21">
        <f>$Y6+$X7-$W7</f>
        <v>1700</v>
      </c>
      <c r="Z7" s="16">
        <f t="shared" si="10"/>
        <v>0</v>
      </c>
      <c r="AA7" s="16">
        <f t="shared" si="11"/>
        <v>0</v>
      </c>
      <c r="AB7" s="21">
        <f>$AB6+$AA7-$Z7</f>
        <v>5700</v>
      </c>
      <c r="AC7" s="16">
        <f t="shared" si="12"/>
        <v>0</v>
      </c>
      <c r="AD7" s="16">
        <f t="shared" si="13"/>
        <v>0</v>
      </c>
      <c r="AE7" s="21">
        <f>$AE6+$AD7-$AC7</f>
        <v>5200</v>
      </c>
      <c r="AF7" s="16">
        <f t="shared" si="14"/>
        <v>0</v>
      </c>
      <c r="AG7" s="16">
        <f t="shared" si="15"/>
        <v>0</v>
      </c>
      <c r="AH7" s="21">
        <f>$AH6+$AG7-$AF7</f>
        <v>5100</v>
      </c>
      <c r="AI7" s="16">
        <f t="shared" si="16"/>
        <v>0</v>
      </c>
      <c r="AJ7" s="16">
        <f t="shared" si="17"/>
        <v>0</v>
      </c>
      <c r="AK7" s="21">
        <f>$AK6+$AJ7-$AI7</f>
        <v>4900</v>
      </c>
      <c r="AL7" s="16">
        <f t="shared" si="18"/>
        <v>0</v>
      </c>
      <c r="AM7" s="16">
        <f t="shared" si="19"/>
        <v>0</v>
      </c>
      <c r="AN7" s="21">
        <f>$AN6+$AM7-$AL7</f>
        <v>9900</v>
      </c>
      <c r="AO7" s="16">
        <f t="shared" si="20"/>
        <v>0</v>
      </c>
      <c r="AP7" s="16">
        <f t="shared" si="21"/>
        <v>0</v>
      </c>
      <c r="AQ7" s="21">
        <f>$AQ6+$AP7-$AO7</f>
        <v>9800</v>
      </c>
      <c r="AR7" s="16">
        <f t="shared" si="22"/>
        <v>0</v>
      </c>
      <c r="AS7" s="26">
        <f t="shared" si="23"/>
        <v>0</v>
      </c>
      <c r="AT7" s="27">
        <f>$AT6+$AS7-$AR7</f>
        <v>9600</v>
      </c>
    </row>
    <row r="8" spans="2:46">
      <c r="B8" s="36" t="str">
        <f t="shared" si="0"/>
        <v>Jan</v>
      </c>
      <c r="C8" s="3"/>
      <c r="D8" s="1">
        <v>800001</v>
      </c>
      <c r="E8" s="37">
        <f>VLOOKUP($D8,'Daily Update '!$B$6:$H$3004,2,0)</f>
        <v>41278</v>
      </c>
      <c r="F8" s="37" t="str">
        <f>VLOOKUP($D8,'Daily Update '!$B$5:$H$3004,3,0)</f>
        <v>CC</v>
      </c>
      <c r="G8" s="48">
        <f>VLOOKUP($D8,'Daily Update '!$B$5:$H$3004,4,0)</f>
        <v>0</v>
      </c>
      <c r="H8" s="38">
        <f>VLOOKUP($D8,'Daily Update '!$B$5:$H$3004,5,0)</f>
        <v>500</v>
      </c>
      <c r="I8" s="38">
        <f>VLOOKUP($D8,'Daily Update '!$B$5:$H$3004,6,0)</f>
        <v>0</v>
      </c>
      <c r="J8" s="18"/>
      <c r="K8" s="16">
        <f t="shared" si="24"/>
        <v>500</v>
      </c>
      <c r="L8" s="16">
        <f t="shared" si="1"/>
        <v>0</v>
      </c>
      <c r="M8" s="21">
        <f t="shared" ref="M8:M27" si="25">$M7+$L8-$K8</f>
        <v>4200</v>
      </c>
      <c r="N8" s="16">
        <f t="shared" si="2"/>
        <v>0</v>
      </c>
      <c r="O8" s="16">
        <f t="shared" si="3"/>
        <v>0</v>
      </c>
      <c r="P8" s="21">
        <f t="shared" ref="P8:P28" si="26">$P7+$O8-$N8</f>
        <v>3400</v>
      </c>
      <c r="Q8" s="16">
        <f t="shared" si="4"/>
        <v>0</v>
      </c>
      <c r="R8" s="16">
        <f t="shared" si="5"/>
        <v>0</v>
      </c>
      <c r="S8" s="21">
        <f t="shared" ref="S8:S28" si="27">$S7+$R8-$Q8</f>
        <v>2600</v>
      </c>
      <c r="T8" s="16">
        <f t="shared" si="6"/>
        <v>0</v>
      </c>
      <c r="U8" s="16">
        <f t="shared" si="7"/>
        <v>0</v>
      </c>
      <c r="V8" s="21">
        <f t="shared" ref="V8:V28" si="28">$V7+$U8-$T8</f>
        <v>1800</v>
      </c>
      <c r="W8" s="16">
        <f t="shared" si="8"/>
        <v>0</v>
      </c>
      <c r="X8" s="16">
        <f t="shared" si="9"/>
        <v>0</v>
      </c>
      <c r="Y8" s="21">
        <f t="shared" ref="Y8:Y28" si="29">$Y7+$X8-$W8</f>
        <v>1700</v>
      </c>
      <c r="Z8" s="16">
        <f t="shared" si="10"/>
        <v>0</v>
      </c>
      <c r="AA8" s="16">
        <f t="shared" si="11"/>
        <v>0</v>
      </c>
      <c r="AB8" s="21">
        <f t="shared" ref="AB8:AB28" si="30">$AB7+$AA8-$Z8</f>
        <v>5700</v>
      </c>
      <c r="AC8" s="16">
        <f t="shared" si="12"/>
        <v>0</v>
      </c>
      <c r="AD8" s="16">
        <f t="shared" si="13"/>
        <v>0</v>
      </c>
      <c r="AE8" s="21">
        <f t="shared" ref="AE8:AE28" si="31">$AE7+$AD8-$AC8</f>
        <v>5200</v>
      </c>
      <c r="AF8" s="16">
        <f t="shared" si="14"/>
        <v>0</v>
      </c>
      <c r="AG8" s="16">
        <f t="shared" si="15"/>
        <v>0</v>
      </c>
      <c r="AH8" s="21">
        <f t="shared" ref="AH8:AH28" si="32">$AH7+$AG8-$AF8</f>
        <v>5100</v>
      </c>
      <c r="AI8" s="16">
        <f t="shared" si="16"/>
        <v>0</v>
      </c>
      <c r="AJ8" s="16">
        <f t="shared" si="17"/>
        <v>0</v>
      </c>
      <c r="AK8" s="21">
        <f t="shared" ref="AK8:AK28" si="33">$AK7+$AJ8-$AI8</f>
        <v>4900</v>
      </c>
      <c r="AL8" s="16">
        <f t="shared" si="18"/>
        <v>0</v>
      </c>
      <c r="AM8" s="16">
        <f t="shared" si="19"/>
        <v>0</v>
      </c>
      <c r="AN8" s="21">
        <f t="shared" ref="AN8:AN28" si="34">$AN7+$AM8-$AL8</f>
        <v>9900</v>
      </c>
      <c r="AO8" s="16">
        <f t="shared" si="20"/>
        <v>0</v>
      </c>
      <c r="AP8" s="16">
        <f t="shared" si="21"/>
        <v>0</v>
      </c>
      <c r="AQ8" s="21">
        <f t="shared" ref="AQ8:AQ28" si="35">$AQ7+$AP8-$AO8</f>
        <v>9800</v>
      </c>
      <c r="AR8" s="16">
        <f t="shared" si="22"/>
        <v>0</v>
      </c>
      <c r="AS8" s="26">
        <f t="shared" si="23"/>
        <v>0</v>
      </c>
      <c r="AT8" s="27">
        <f t="shared" ref="AT8:AT28" si="36">$AT7+$AS8-$AR8</f>
        <v>9600</v>
      </c>
    </row>
    <row r="9" spans="2:46">
      <c r="B9" s="36" t="str">
        <f t="shared" si="0"/>
        <v>Jan</v>
      </c>
      <c r="C9" s="3"/>
      <c r="D9" s="1">
        <v>800002</v>
      </c>
      <c r="E9" s="37">
        <f>VLOOKUP($D9,'Daily Update '!$B$6:$H$3004,2,0)</f>
        <v>41279</v>
      </c>
      <c r="F9" s="39" t="str">
        <f>VLOOKUP($D9,'Daily Update '!$B$5:$H$3004,3,0)</f>
        <v>CC</v>
      </c>
      <c r="G9" s="48">
        <f>VLOOKUP($D9,'Daily Update '!$B$5:$H$3004,4,0)</f>
        <v>0</v>
      </c>
      <c r="H9" s="38">
        <f>VLOOKUP($D9,'Daily Update '!$B$5:$H$3004,5,0)</f>
        <v>100</v>
      </c>
      <c r="I9" s="38">
        <f>VLOOKUP($D9,'Daily Update '!$B$5:$H$3004,6,0)</f>
        <v>0</v>
      </c>
      <c r="J9" s="18"/>
      <c r="K9" s="16">
        <f t="shared" si="24"/>
        <v>100</v>
      </c>
      <c r="L9" s="16">
        <f t="shared" si="1"/>
        <v>0</v>
      </c>
      <c r="M9" s="21">
        <f t="shared" si="25"/>
        <v>4100</v>
      </c>
      <c r="N9" s="16">
        <f t="shared" si="2"/>
        <v>0</v>
      </c>
      <c r="O9" s="16">
        <f t="shared" si="3"/>
        <v>0</v>
      </c>
      <c r="P9" s="21">
        <f t="shared" si="26"/>
        <v>3400</v>
      </c>
      <c r="Q9" s="16">
        <f t="shared" si="4"/>
        <v>0</v>
      </c>
      <c r="R9" s="16">
        <f t="shared" si="5"/>
        <v>0</v>
      </c>
      <c r="S9" s="21">
        <f t="shared" si="27"/>
        <v>2600</v>
      </c>
      <c r="T9" s="16">
        <f t="shared" si="6"/>
        <v>0</v>
      </c>
      <c r="U9" s="16">
        <f t="shared" si="7"/>
        <v>0</v>
      </c>
      <c r="V9" s="21">
        <f t="shared" si="28"/>
        <v>1800</v>
      </c>
      <c r="W9" s="16">
        <f t="shared" si="8"/>
        <v>0</v>
      </c>
      <c r="X9" s="16">
        <f t="shared" si="9"/>
        <v>0</v>
      </c>
      <c r="Y9" s="21">
        <f t="shared" si="29"/>
        <v>1700</v>
      </c>
      <c r="Z9" s="16">
        <f t="shared" si="10"/>
        <v>0</v>
      </c>
      <c r="AA9" s="16">
        <f t="shared" si="11"/>
        <v>0</v>
      </c>
      <c r="AB9" s="21">
        <f t="shared" si="30"/>
        <v>5700</v>
      </c>
      <c r="AC9" s="16">
        <f t="shared" si="12"/>
        <v>0</v>
      </c>
      <c r="AD9" s="16">
        <f t="shared" si="13"/>
        <v>0</v>
      </c>
      <c r="AE9" s="21">
        <f t="shared" si="31"/>
        <v>5200</v>
      </c>
      <c r="AF9" s="16">
        <f t="shared" si="14"/>
        <v>0</v>
      </c>
      <c r="AG9" s="16">
        <f t="shared" si="15"/>
        <v>0</v>
      </c>
      <c r="AH9" s="21">
        <f t="shared" si="32"/>
        <v>5100</v>
      </c>
      <c r="AI9" s="16">
        <f t="shared" si="16"/>
        <v>0</v>
      </c>
      <c r="AJ9" s="16">
        <f t="shared" si="17"/>
        <v>0</v>
      </c>
      <c r="AK9" s="21">
        <f t="shared" si="33"/>
        <v>4900</v>
      </c>
      <c r="AL9" s="16">
        <f t="shared" si="18"/>
        <v>0</v>
      </c>
      <c r="AM9" s="16">
        <f t="shared" si="19"/>
        <v>0</v>
      </c>
      <c r="AN9" s="21">
        <f t="shared" si="34"/>
        <v>9900</v>
      </c>
      <c r="AO9" s="16">
        <f t="shared" si="20"/>
        <v>0</v>
      </c>
      <c r="AP9" s="16">
        <f t="shared" si="21"/>
        <v>0</v>
      </c>
      <c r="AQ9" s="21">
        <f t="shared" si="35"/>
        <v>9800</v>
      </c>
      <c r="AR9" s="16">
        <f t="shared" si="22"/>
        <v>0</v>
      </c>
      <c r="AS9" s="26">
        <f t="shared" si="23"/>
        <v>0</v>
      </c>
      <c r="AT9" s="27">
        <f t="shared" si="36"/>
        <v>9600</v>
      </c>
    </row>
    <row r="10" spans="2:46">
      <c r="B10" s="36" t="str">
        <f t="shared" si="0"/>
        <v>Jan</v>
      </c>
      <c r="C10" s="3"/>
      <c r="D10" s="1">
        <v>800003</v>
      </c>
      <c r="E10" s="37">
        <f>VLOOKUP($D10,'Daily Update '!$B$6:$H$3004,2,0)</f>
        <v>41279</v>
      </c>
      <c r="F10" s="37" t="str">
        <f>VLOOKUP($D10,'Daily Update '!$B$5:$H$3004,3,0)</f>
        <v>BB</v>
      </c>
      <c r="G10" s="48">
        <f>VLOOKUP($D10,'Daily Update '!$B$5:$H$3004,4,0)</f>
        <v>0</v>
      </c>
      <c r="H10" s="38">
        <f>VLOOKUP($D10,'Daily Update '!$B$5:$H$3004,5,0)</f>
        <v>200</v>
      </c>
      <c r="I10" s="38">
        <f>VLOOKUP($D10,'Daily Update '!$B$5:$H$3004,6,0)</f>
        <v>0</v>
      </c>
      <c r="J10" s="18"/>
      <c r="K10" s="16">
        <f t="shared" si="24"/>
        <v>200</v>
      </c>
      <c r="L10" s="16">
        <f t="shared" si="1"/>
        <v>0</v>
      </c>
      <c r="M10" s="21">
        <f t="shared" si="25"/>
        <v>3900</v>
      </c>
      <c r="N10" s="16">
        <f t="shared" si="2"/>
        <v>0</v>
      </c>
      <c r="O10" s="16">
        <f t="shared" si="3"/>
        <v>0</v>
      </c>
      <c r="P10" s="21">
        <f t="shared" si="26"/>
        <v>3400</v>
      </c>
      <c r="Q10" s="16">
        <f t="shared" si="4"/>
        <v>0</v>
      </c>
      <c r="R10" s="16">
        <f t="shared" si="5"/>
        <v>0</v>
      </c>
      <c r="S10" s="21">
        <f t="shared" si="27"/>
        <v>2600</v>
      </c>
      <c r="T10" s="16">
        <f t="shared" si="6"/>
        <v>0</v>
      </c>
      <c r="U10" s="16">
        <f t="shared" si="7"/>
        <v>0</v>
      </c>
      <c r="V10" s="21">
        <f t="shared" si="28"/>
        <v>1800</v>
      </c>
      <c r="W10" s="16">
        <f t="shared" si="8"/>
        <v>0</v>
      </c>
      <c r="X10" s="16">
        <f t="shared" si="9"/>
        <v>0</v>
      </c>
      <c r="Y10" s="21">
        <f t="shared" si="29"/>
        <v>1700</v>
      </c>
      <c r="Z10" s="16">
        <f t="shared" si="10"/>
        <v>0</v>
      </c>
      <c r="AA10" s="16">
        <f t="shared" si="11"/>
        <v>0</v>
      </c>
      <c r="AB10" s="21">
        <f t="shared" si="30"/>
        <v>5700</v>
      </c>
      <c r="AC10" s="16">
        <f t="shared" si="12"/>
        <v>0</v>
      </c>
      <c r="AD10" s="16">
        <f t="shared" si="13"/>
        <v>0</v>
      </c>
      <c r="AE10" s="21">
        <f t="shared" si="31"/>
        <v>5200</v>
      </c>
      <c r="AF10" s="16">
        <f t="shared" si="14"/>
        <v>0</v>
      </c>
      <c r="AG10" s="16">
        <f t="shared" si="15"/>
        <v>0</v>
      </c>
      <c r="AH10" s="21">
        <f t="shared" si="32"/>
        <v>5100</v>
      </c>
      <c r="AI10" s="16">
        <f t="shared" si="16"/>
        <v>0</v>
      </c>
      <c r="AJ10" s="16">
        <f t="shared" si="17"/>
        <v>0</v>
      </c>
      <c r="AK10" s="21">
        <f t="shared" si="33"/>
        <v>4900</v>
      </c>
      <c r="AL10" s="16">
        <f t="shared" si="18"/>
        <v>0</v>
      </c>
      <c r="AM10" s="16">
        <f t="shared" si="19"/>
        <v>0</v>
      </c>
      <c r="AN10" s="21">
        <f t="shared" si="34"/>
        <v>9900</v>
      </c>
      <c r="AO10" s="16">
        <f t="shared" si="20"/>
        <v>0</v>
      </c>
      <c r="AP10" s="16">
        <f t="shared" si="21"/>
        <v>0</v>
      </c>
      <c r="AQ10" s="21">
        <f t="shared" si="35"/>
        <v>9800</v>
      </c>
      <c r="AR10" s="16">
        <f t="shared" si="22"/>
        <v>0</v>
      </c>
      <c r="AS10" s="26">
        <f t="shared" si="23"/>
        <v>0</v>
      </c>
      <c r="AT10" s="27">
        <f t="shared" si="36"/>
        <v>9600</v>
      </c>
    </row>
    <row r="11" spans="2:46">
      <c r="B11" s="36" t="str">
        <f t="shared" si="0"/>
        <v>Jan</v>
      </c>
      <c r="C11" s="3"/>
      <c r="D11" s="9" t="s">
        <v>44</v>
      </c>
      <c r="E11" s="37">
        <f>VLOOKUP($D11,'Daily Update '!$B$6:$H$3004,2,0)</f>
        <v>41281</v>
      </c>
      <c r="F11" s="37" t="str">
        <f>VLOOKUP($D11,'Daily Update '!$B$5:$H$3004,3,0)</f>
        <v xml:space="preserve">Transfer to Vender </v>
      </c>
      <c r="G11" s="48">
        <f>VLOOKUP($D11,'Daily Update '!$B$5:$H$3004,4,0)</f>
        <v>0</v>
      </c>
      <c r="H11" s="38">
        <f>VLOOKUP($D11,'Daily Update '!$B$5:$H$3004,5,0)</f>
        <v>500</v>
      </c>
      <c r="I11" s="38">
        <f>VLOOKUP($D11,'Daily Update '!$B$5:$H$3004,6,0)</f>
        <v>0</v>
      </c>
      <c r="J11" s="18"/>
      <c r="K11" s="16">
        <f t="shared" si="24"/>
        <v>500</v>
      </c>
      <c r="L11" s="16">
        <f t="shared" si="1"/>
        <v>0</v>
      </c>
      <c r="M11" s="21">
        <f t="shared" si="25"/>
        <v>3400</v>
      </c>
      <c r="N11" s="16">
        <f t="shared" si="2"/>
        <v>0</v>
      </c>
      <c r="O11" s="16">
        <f t="shared" si="3"/>
        <v>0</v>
      </c>
      <c r="P11" s="21">
        <f t="shared" si="26"/>
        <v>3400</v>
      </c>
      <c r="Q11" s="16">
        <f t="shared" si="4"/>
        <v>0</v>
      </c>
      <c r="R11" s="16">
        <f t="shared" si="5"/>
        <v>0</v>
      </c>
      <c r="S11" s="21">
        <f t="shared" si="27"/>
        <v>2600</v>
      </c>
      <c r="T11" s="16">
        <f t="shared" si="6"/>
        <v>0</v>
      </c>
      <c r="U11" s="16">
        <f t="shared" si="7"/>
        <v>0</v>
      </c>
      <c r="V11" s="21">
        <f t="shared" si="28"/>
        <v>1800</v>
      </c>
      <c r="W11" s="16">
        <f t="shared" si="8"/>
        <v>0</v>
      </c>
      <c r="X11" s="16">
        <f t="shared" si="9"/>
        <v>0</v>
      </c>
      <c r="Y11" s="21">
        <f t="shared" si="29"/>
        <v>1700</v>
      </c>
      <c r="Z11" s="16">
        <f t="shared" si="10"/>
        <v>0</v>
      </c>
      <c r="AA11" s="16">
        <f t="shared" si="11"/>
        <v>0</v>
      </c>
      <c r="AB11" s="21">
        <f t="shared" si="30"/>
        <v>5700</v>
      </c>
      <c r="AC11" s="16">
        <f t="shared" si="12"/>
        <v>0</v>
      </c>
      <c r="AD11" s="16">
        <f t="shared" si="13"/>
        <v>0</v>
      </c>
      <c r="AE11" s="21">
        <f t="shared" si="31"/>
        <v>5200</v>
      </c>
      <c r="AF11" s="16">
        <f t="shared" si="14"/>
        <v>0</v>
      </c>
      <c r="AG11" s="16">
        <f t="shared" si="15"/>
        <v>0</v>
      </c>
      <c r="AH11" s="21">
        <f t="shared" si="32"/>
        <v>5100</v>
      </c>
      <c r="AI11" s="16">
        <f t="shared" si="16"/>
        <v>0</v>
      </c>
      <c r="AJ11" s="16">
        <f t="shared" si="17"/>
        <v>0</v>
      </c>
      <c r="AK11" s="21">
        <f t="shared" si="33"/>
        <v>4900</v>
      </c>
      <c r="AL11" s="16">
        <f t="shared" si="18"/>
        <v>0</v>
      </c>
      <c r="AM11" s="16">
        <f t="shared" si="19"/>
        <v>0</v>
      </c>
      <c r="AN11" s="21">
        <f t="shared" si="34"/>
        <v>9900</v>
      </c>
      <c r="AO11" s="16">
        <f t="shared" si="20"/>
        <v>0</v>
      </c>
      <c r="AP11" s="16">
        <f t="shared" si="21"/>
        <v>0</v>
      </c>
      <c r="AQ11" s="21">
        <f t="shared" si="35"/>
        <v>9800</v>
      </c>
      <c r="AR11" s="16">
        <f t="shared" si="22"/>
        <v>0</v>
      </c>
      <c r="AS11" s="26">
        <f t="shared" si="23"/>
        <v>0</v>
      </c>
      <c r="AT11" s="27">
        <f t="shared" si="36"/>
        <v>9600</v>
      </c>
    </row>
    <row r="12" spans="2:46">
      <c r="B12" s="36" t="str">
        <f t="shared" si="0"/>
        <v>Feb</v>
      </c>
      <c r="C12" s="3"/>
      <c r="D12" s="9" t="s">
        <v>45</v>
      </c>
      <c r="E12" s="37">
        <f>VLOOKUP($D12,'Daily Update '!$B$6:$H$3004,2,0)</f>
        <v>41312</v>
      </c>
      <c r="F12" s="37" t="str">
        <f>VLOOKUP($D12,'Daily Update '!$B$5:$H$3004,3,0)</f>
        <v xml:space="preserve">Salary </v>
      </c>
      <c r="G12" s="48">
        <f>VLOOKUP($D12,'Daily Update '!$B$5:$H$3004,4,0)</f>
        <v>0</v>
      </c>
      <c r="H12" s="38">
        <f>VLOOKUP($D12,'Daily Update '!$B$5:$H$3004,5,0)</f>
        <v>100</v>
      </c>
      <c r="I12" s="38">
        <f>VLOOKUP($D12,'Daily Update '!$B$5:$H$3004,6,0)</f>
        <v>0</v>
      </c>
      <c r="J12" s="18"/>
      <c r="K12" s="16">
        <f t="shared" si="24"/>
        <v>0</v>
      </c>
      <c r="L12" s="16">
        <f t="shared" si="1"/>
        <v>0</v>
      </c>
      <c r="M12" s="21">
        <f t="shared" si="25"/>
        <v>3400</v>
      </c>
      <c r="N12" s="16">
        <f t="shared" si="2"/>
        <v>100</v>
      </c>
      <c r="O12" s="16">
        <f t="shared" si="3"/>
        <v>0</v>
      </c>
      <c r="P12" s="21">
        <f t="shared" si="26"/>
        <v>3300</v>
      </c>
      <c r="Q12" s="16">
        <f t="shared" si="4"/>
        <v>0</v>
      </c>
      <c r="R12" s="16">
        <f t="shared" si="5"/>
        <v>0</v>
      </c>
      <c r="S12" s="21">
        <f t="shared" si="27"/>
        <v>2600</v>
      </c>
      <c r="T12" s="16">
        <f t="shared" si="6"/>
        <v>0</v>
      </c>
      <c r="U12" s="16">
        <f t="shared" si="7"/>
        <v>0</v>
      </c>
      <c r="V12" s="21">
        <f t="shared" si="28"/>
        <v>1800</v>
      </c>
      <c r="W12" s="16">
        <f t="shared" si="8"/>
        <v>0</v>
      </c>
      <c r="X12" s="16">
        <f t="shared" si="9"/>
        <v>0</v>
      </c>
      <c r="Y12" s="21">
        <f t="shared" si="29"/>
        <v>1700</v>
      </c>
      <c r="Z12" s="16">
        <f t="shared" si="10"/>
        <v>0</v>
      </c>
      <c r="AA12" s="16">
        <f t="shared" si="11"/>
        <v>0</v>
      </c>
      <c r="AB12" s="21">
        <f t="shared" si="30"/>
        <v>5700</v>
      </c>
      <c r="AC12" s="16">
        <f t="shared" si="12"/>
        <v>0</v>
      </c>
      <c r="AD12" s="16">
        <f t="shared" si="13"/>
        <v>0</v>
      </c>
      <c r="AE12" s="21">
        <f t="shared" si="31"/>
        <v>5200</v>
      </c>
      <c r="AF12" s="16">
        <f t="shared" si="14"/>
        <v>0</v>
      </c>
      <c r="AG12" s="16">
        <f t="shared" si="15"/>
        <v>0</v>
      </c>
      <c r="AH12" s="21">
        <f t="shared" si="32"/>
        <v>5100</v>
      </c>
      <c r="AI12" s="16">
        <f t="shared" si="16"/>
        <v>0</v>
      </c>
      <c r="AJ12" s="16">
        <f t="shared" si="17"/>
        <v>0</v>
      </c>
      <c r="AK12" s="21">
        <f t="shared" si="33"/>
        <v>4900</v>
      </c>
      <c r="AL12" s="16">
        <f t="shared" si="18"/>
        <v>0</v>
      </c>
      <c r="AM12" s="16">
        <f t="shared" si="19"/>
        <v>0</v>
      </c>
      <c r="AN12" s="21">
        <f t="shared" si="34"/>
        <v>9900</v>
      </c>
      <c r="AO12" s="16">
        <f t="shared" si="20"/>
        <v>0</v>
      </c>
      <c r="AP12" s="16">
        <f t="shared" si="21"/>
        <v>0</v>
      </c>
      <c r="AQ12" s="21">
        <f t="shared" si="35"/>
        <v>9800</v>
      </c>
      <c r="AR12" s="16">
        <f t="shared" si="22"/>
        <v>0</v>
      </c>
      <c r="AS12" s="26">
        <f t="shared" si="23"/>
        <v>0</v>
      </c>
      <c r="AT12" s="27">
        <f t="shared" si="36"/>
        <v>9600</v>
      </c>
    </row>
    <row r="13" spans="2:46">
      <c r="B13" s="36" t="str">
        <f t="shared" si="0"/>
        <v>Feb</v>
      </c>
      <c r="C13" s="3"/>
      <c r="D13" s="9" t="s">
        <v>46</v>
      </c>
      <c r="E13" s="37">
        <f>VLOOKUP($D13,'Daily Update '!$B$6:$H$3004,2,0)</f>
        <v>41312</v>
      </c>
      <c r="F13" s="37" t="str">
        <f>VLOOKUP($D13,'Daily Update '!$B$5:$H$3004,3,0)</f>
        <v xml:space="preserve">Transfer to Vender </v>
      </c>
      <c r="G13" s="48">
        <f>VLOOKUP($D13,'Daily Update '!$B$5:$H$3004,4,0)</f>
        <v>0</v>
      </c>
      <c r="H13" s="38">
        <f>VLOOKUP($D13,'Daily Update '!$B$5:$H$3004,5,0)</f>
        <v>200</v>
      </c>
      <c r="I13" s="38">
        <f>VLOOKUP($D13,'Daily Update '!$B$5:$H$3004,6,0)</f>
        <v>0</v>
      </c>
      <c r="J13" s="18"/>
      <c r="K13" s="16">
        <f t="shared" si="24"/>
        <v>0</v>
      </c>
      <c r="L13" s="16">
        <f t="shared" si="1"/>
        <v>0</v>
      </c>
      <c r="M13" s="21">
        <f t="shared" si="25"/>
        <v>3400</v>
      </c>
      <c r="N13" s="16">
        <f t="shared" si="2"/>
        <v>200</v>
      </c>
      <c r="O13" s="16">
        <f t="shared" si="3"/>
        <v>0</v>
      </c>
      <c r="P13" s="21">
        <f t="shared" si="26"/>
        <v>3100</v>
      </c>
      <c r="Q13" s="16">
        <f t="shared" si="4"/>
        <v>0</v>
      </c>
      <c r="R13" s="16">
        <f t="shared" si="5"/>
        <v>0</v>
      </c>
      <c r="S13" s="21">
        <f t="shared" si="27"/>
        <v>2600</v>
      </c>
      <c r="T13" s="16">
        <f t="shared" si="6"/>
        <v>0</v>
      </c>
      <c r="U13" s="16">
        <f t="shared" si="7"/>
        <v>0</v>
      </c>
      <c r="V13" s="21">
        <f t="shared" si="28"/>
        <v>1800</v>
      </c>
      <c r="W13" s="16">
        <f t="shared" si="8"/>
        <v>0</v>
      </c>
      <c r="X13" s="16">
        <f t="shared" si="9"/>
        <v>0</v>
      </c>
      <c r="Y13" s="21">
        <f t="shared" si="29"/>
        <v>1700</v>
      </c>
      <c r="Z13" s="16">
        <f t="shared" si="10"/>
        <v>0</v>
      </c>
      <c r="AA13" s="16">
        <f t="shared" si="11"/>
        <v>0</v>
      </c>
      <c r="AB13" s="21">
        <f t="shared" si="30"/>
        <v>5700</v>
      </c>
      <c r="AC13" s="16">
        <f t="shared" si="12"/>
        <v>0</v>
      </c>
      <c r="AD13" s="16">
        <f t="shared" si="13"/>
        <v>0</v>
      </c>
      <c r="AE13" s="21">
        <f t="shared" si="31"/>
        <v>5200</v>
      </c>
      <c r="AF13" s="16">
        <f t="shared" si="14"/>
        <v>0</v>
      </c>
      <c r="AG13" s="16">
        <f t="shared" si="15"/>
        <v>0</v>
      </c>
      <c r="AH13" s="21">
        <f t="shared" si="32"/>
        <v>5100</v>
      </c>
      <c r="AI13" s="16">
        <f t="shared" si="16"/>
        <v>0</v>
      </c>
      <c r="AJ13" s="16">
        <f t="shared" si="17"/>
        <v>0</v>
      </c>
      <c r="AK13" s="21">
        <f t="shared" si="33"/>
        <v>4900</v>
      </c>
      <c r="AL13" s="16">
        <f t="shared" si="18"/>
        <v>0</v>
      </c>
      <c r="AM13" s="16">
        <f t="shared" si="19"/>
        <v>0</v>
      </c>
      <c r="AN13" s="21">
        <f t="shared" si="34"/>
        <v>9900</v>
      </c>
      <c r="AO13" s="16">
        <f t="shared" si="20"/>
        <v>0</v>
      </c>
      <c r="AP13" s="16">
        <f t="shared" si="21"/>
        <v>0</v>
      </c>
      <c r="AQ13" s="21">
        <f t="shared" si="35"/>
        <v>9800</v>
      </c>
      <c r="AR13" s="16">
        <f t="shared" si="22"/>
        <v>0</v>
      </c>
      <c r="AS13" s="26">
        <f t="shared" si="23"/>
        <v>0</v>
      </c>
      <c r="AT13" s="27">
        <f t="shared" si="36"/>
        <v>9600</v>
      </c>
    </row>
    <row r="14" spans="2:46">
      <c r="B14" s="36" t="str">
        <f t="shared" si="0"/>
        <v>Feb</v>
      </c>
      <c r="C14" s="3"/>
      <c r="D14" s="9" t="s">
        <v>47</v>
      </c>
      <c r="E14" s="37">
        <f>VLOOKUP($D14,'Daily Update '!$B$6:$H$3004,2,0)</f>
        <v>41312</v>
      </c>
      <c r="F14" s="37" t="str">
        <f>VLOOKUP($D14,'Daily Update '!$B$5:$H$3004,3,0)</f>
        <v xml:space="preserve">Transfer to Vender </v>
      </c>
      <c r="G14" s="48">
        <f>VLOOKUP($D14,'Daily Update '!$B$5:$H$3004,4,0)</f>
        <v>0</v>
      </c>
      <c r="H14" s="38">
        <f>VLOOKUP($D14,'Daily Update '!$B$5:$H$3004,5,0)</f>
        <v>500</v>
      </c>
      <c r="I14" s="38">
        <f>VLOOKUP($D14,'Daily Update '!$B$5:$H$3004,6,0)</f>
        <v>0</v>
      </c>
      <c r="J14" s="18"/>
      <c r="K14" s="16">
        <f t="shared" si="24"/>
        <v>0</v>
      </c>
      <c r="L14" s="16">
        <f t="shared" si="1"/>
        <v>0</v>
      </c>
      <c r="M14" s="21">
        <f t="shared" si="25"/>
        <v>3400</v>
      </c>
      <c r="N14" s="16">
        <f t="shared" si="2"/>
        <v>500</v>
      </c>
      <c r="O14" s="16">
        <f t="shared" si="3"/>
        <v>0</v>
      </c>
      <c r="P14" s="21">
        <f t="shared" si="26"/>
        <v>2600</v>
      </c>
      <c r="Q14" s="16">
        <f t="shared" si="4"/>
        <v>0</v>
      </c>
      <c r="R14" s="16">
        <f t="shared" si="5"/>
        <v>0</v>
      </c>
      <c r="S14" s="21">
        <f t="shared" si="27"/>
        <v>2600</v>
      </c>
      <c r="T14" s="16">
        <f t="shared" si="6"/>
        <v>0</v>
      </c>
      <c r="U14" s="16">
        <f t="shared" si="7"/>
        <v>0</v>
      </c>
      <c r="V14" s="21">
        <f t="shared" si="28"/>
        <v>1800</v>
      </c>
      <c r="W14" s="16">
        <f t="shared" si="8"/>
        <v>0</v>
      </c>
      <c r="X14" s="16">
        <f t="shared" si="9"/>
        <v>0</v>
      </c>
      <c r="Y14" s="21">
        <f t="shared" si="29"/>
        <v>1700</v>
      </c>
      <c r="Z14" s="16">
        <f t="shared" si="10"/>
        <v>0</v>
      </c>
      <c r="AA14" s="16">
        <f t="shared" si="11"/>
        <v>0</v>
      </c>
      <c r="AB14" s="21">
        <f t="shared" si="30"/>
        <v>5700</v>
      </c>
      <c r="AC14" s="16">
        <f t="shared" si="12"/>
        <v>0</v>
      </c>
      <c r="AD14" s="16">
        <f t="shared" si="13"/>
        <v>0</v>
      </c>
      <c r="AE14" s="21">
        <f t="shared" si="31"/>
        <v>5200</v>
      </c>
      <c r="AF14" s="16">
        <f t="shared" si="14"/>
        <v>0</v>
      </c>
      <c r="AG14" s="16">
        <f t="shared" si="15"/>
        <v>0</v>
      </c>
      <c r="AH14" s="21">
        <f t="shared" si="32"/>
        <v>5100</v>
      </c>
      <c r="AI14" s="16">
        <f t="shared" si="16"/>
        <v>0</v>
      </c>
      <c r="AJ14" s="16">
        <f t="shared" si="17"/>
        <v>0</v>
      </c>
      <c r="AK14" s="21">
        <f t="shared" si="33"/>
        <v>4900</v>
      </c>
      <c r="AL14" s="16">
        <f t="shared" si="18"/>
        <v>0</v>
      </c>
      <c r="AM14" s="16">
        <f t="shared" si="19"/>
        <v>0</v>
      </c>
      <c r="AN14" s="21">
        <f t="shared" si="34"/>
        <v>9900</v>
      </c>
      <c r="AO14" s="16">
        <f t="shared" si="20"/>
        <v>0</v>
      </c>
      <c r="AP14" s="16">
        <f t="shared" si="21"/>
        <v>0</v>
      </c>
      <c r="AQ14" s="21">
        <f t="shared" si="35"/>
        <v>9800</v>
      </c>
      <c r="AR14" s="16">
        <f t="shared" si="22"/>
        <v>0</v>
      </c>
      <c r="AS14" s="26">
        <f t="shared" si="23"/>
        <v>0</v>
      </c>
      <c r="AT14" s="27">
        <f t="shared" si="36"/>
        <v>9600</v>
      </c>
    </row>
    <row r="15" spans="2:46">
      <c r="B15" s="36" t="str">
        <f t="shared" si="0"/>
        <v>Mar</v>
      </c>
      <c r="C15" s="3"/>
      <c r="D15" s="9" t="s">
        <v>48</v>
      </c>
      <c r="E15" s="37">
        <f>VLOOKUP($D15,'Daily Update '!$B$6:$H$3004,2,0)</f>
        <v>41340</v>
      </c>
      <c r="F15" s="37" t="str">
        <f>VLOOKUP($D15,'Daily Update '!$B$5:$H$3004,3,0)</f>
        <v xml:space="preserve">Transfer to Vender </v>
      </c>
      <c r="G15" s="48">
        <f>VLOOKUP($D15,'Daily Update '!$B$5:$H$3004,4,0)</f>
        <v>0</v>
      </c>
      <c r="H15" s="38">
        <f>VLOOKUP($D15,'Daily Update '!$B$5:$H$3004,5,0)</f>
        <v>100</v>
      </c>
      <c r="I15" s="38">
        <f>VLOOKUP($D15,'Daily Update '!$B$5:$H$3004,6,0)</f>
        <v>0</v>
      </c>
      <c r="J15" s="18"/>
      <c r="K15" s="16">
        <f t="shared" si="24"/>
        <v>0</v>
      </c>
      <c r="L15" s="16">
        <f t="shared" si="1"/>
        <v>0</v>
      </c>
      <c r="M15" s="21">
        <f t="shared" si="25"/>
        <v>3400</v>
      </c>
      <c r="N15" s="16">
        <f t="shared" si="2"/>
        <v>0</v>
      </c>
      <c r="O15" s="16">
        <f t="shared" si="3"/>
        <v>0</v>
      </c>
      <c r="P15" s="21">
        <f t="shared" si="26"/>
        <v>2600</v>
      </c>
      <c r="Q15" s="16">
        <f t="shared" si="4"/>
        <v>100</v>
      </c>
      <c r="R15" s="16">
        <f t="shared" si="5"/>
        <v>0</v>
      </c>
      <c r="S15" s="21">
        <f t="shared" si="27"/>
        <v>2500</v>
      </c>
      <c r="T15" s="16">
        <f t="shared" si="6"/>
        <v>0</v>
      </c>
      <c r="U15" s="16">
        <f t="shared" si="7"/>
        <v>0</v>
      </c>
      <c r="V15" s="21">
        <f t="shared" si="28"/>
        <v>1800</v>
      </c>
      <c r="W15" s="16">
        <f t="shared" si="8"/>
        <v>0</v>
      </c>
      <c r="X15" s="16">
        <f t="shared" si="9"/>
        <v>0</v>
      </c>
      <c r="Y15" s="21">
        <f t="shared" si="29"/>
        <v>1700</v>
      </c>
      <c r="Z15" s="16">
        <f t="shared" si="10"/>
        <v>0</v>
      </c>
      <c r="AA15" s="16">
        <f t="shared" si="11"/>
        <v>0</v>
      </c>
      <c r="AB15" s="21">
        <f t="shared" si="30"/>
        <v>5700</v>
      </c>
      <c r="AC15" s="16">
        <f t="shared" si="12"/>
        <v>0</v>
      </c>
      <c r="AD15" s="16">
        <f t="shared" si="13"/>
        <v>0</v>
      </c>
      <c r="AE15" s="21">
        <f t="shared" si="31"/>
        <v>5200</v>
      </c>
      <c r="AF15" s="16">
        <f t="shared" si="14"/>
        <v>0</v>
      </c>
      <c r="AG15" s="16">
        <f t="shared" si="15"/>
        <v>0</v>
      </c>
      <c r="AH15" s="21">
        <f t="shared" si="32"/>
        <v>5100</v>
      </c>
      <c r="AI15" s="16">
        <f t="shared" si="16"/>
        <v>0</v>
      </c>
      <c r="AJ15" s="16">
        <f t="shared" si="17"/>
        <v>0</v>
      </c>
      <c r="AK15" s="21">
        <f t="shared" si="33"/>
        <v>4900</v>
      </c>
      <c r="AL15" s="16">
        <f t="shared" si="18"/>
        <v>0</v>
      </c>
      <c r="AM15" s="16">
        <f t="shared" si="19"/>
        <v>0</v>
      </c>
      <c r="AN15" s="21">
        <f t="shared" si="34"/>
        <v>9900</v>
      </c>
      <c r="AO15" s="16">
        <f t="shared" si="20"/>
        <v>0</v>
      </c>
      <c r="AP15" s="16">
        <f t="shared" si="21"/>
        <v>0</v>
      </c>
      <c r="AQ15" s="21">
        <f t="shared" si="35"/>
        <v>9800</v>
      </c>
      <c r="AR15" s="16">
        <f t="shared" si="22"/>
        <v>0</v>
      </c>
      <c r="AS15" s="26">
        <f t="shared" si="23"/>
        <v>0</v>
      </c>
      <c r="AT15" s="27">
        <f t="shared" si="36"/>
        <v>9600</v>
      </c>
    </row>
    <row r="16" spans="2:46">
      <c r="B16" s="36" t="str">
        <f t="shared" si="0"/>
        <v>Mar</v>
      </c>
      <c r="C16" s="3"/>
      <c r="D16" s="9" t="s">
        <v>49</v>
      </c>
      <c r="E16" s="37">
        <f>VLOOKUP($D16,'Daily Update '!$B$6:$H$3004,2,0)</f>
        <v>41340</v>
      </c>
      <c r="F16" s="37" t="str">
        <f>VLOOKUP($D16,'Daily Update '!$B$5:$H$3004,3,0)</f>
        <v xml:space="preserve">Transfer to Vender </v>
      </c>
      <c r="G16" s="48">
        <f>VLOOKUP($D16,'Daily Update '!$B$5:$H$3004,4,0)</f>
        <v>0</v>
      </c>
      <c r="H16" s="38">
        <f>VLOOKUP($D16,'Daily Update '!$B$5:$H$3004,5,0)</f>
        <v>200</v>
      </c>
      <c r="I16" s="38">
        <f>VLOOKUP($D16,'Daily Update '!$B$5:$H$3004,6,0)</f>
        <v>0</v>
      </c>
      <c r="J16" s="18"/>
      <c r="K16" s="16">
        <f>IF($B16="JAN",ROUND($H16*100%,0),0)</f>
        <v>0</v>
      </c>
      <c r="L16" s="16">
        <f t="shared" si="1"/>
        <v>0</v>
      </c>
      <c r="M16" s="21">
        <f t="shared" si="25"/>
        <v>3400</v>
      </c>
      <c r="N16" s="16">
        <f t="shared" si="2"/>
        <v>0</v>
      </c>
      <c r="O16" s="16">
        <f t="shared" si="3"/>
        <v>0</v>
      </c>
      <c r="P16" s="21">
        <f t="shared" si="26"/>
        <v>2600</v>
      </c>
      <c r="Q16" s="16">
        <f t="shared" si="4"/>
        <v>200</v>
      </c>
      <c r="R16" s="16">
        <f t="shared" si="5"/>
        <v>0</v>
      </c>
      <c r="S16" s="21">
        <f t="shared" si="27"/>
        <v>2300</v>
      </c>
      <c r="T16" s="16">
        <f t="shared" si="6"/>
        <v>0</v>
      </c>
      <c r="U16" s="16">
        <f t="shared" si="7"/>
        <v>0</v>
      </c>
      <c r="V16" s="21">
        <f t="shared" si="28"/>
        <v>1800</v>
      </c>
      <c r="W16" s="16">
        <f t="shared" si="8"/>
        <v>0</v>
      </c>
      <c r="X16" s="16">
        <f t="shared" si="9"/>
        <v>0</v>
      </c>
      <c r="Y16" s="21">
        <f t="shared" si="29"/>
        <v>1700</v>
      </c>
      <c r="Z16" s="16">
        <f t="shared" si="10"/>
        <v>0</v>
      </c>
      <c r="AA16" s="16">
        <f t="shared" si="11"/>
        <v>0</v>
      </c>
      <c r="AB16" s="21">
        <f t="shared" si="30"/>
        <v>5700</v>
      </c>
      <c r="AC16" s="16">
        <f t="shared" si="12"/>
        <v>0</v>
      </c>
      <c r="AD16" s="16">
        <f t="shared" si="13"/>
        <v>0</v>
      </c>
      <c r="AE16" s="21">
        <f t="shared" si="31"/>
        <v>5200</v>
      </c>
      <c r="AF16" s="16">
        <f t="shared" si="14"/>
        <v>0</v>
      </c>
      <c r="AG16" s="16">
        <f t="shared" si="15"/>
        <v>0</v>
      </c>
      <c r="AH16" s="21">
        <f t="shared" si="32"/>
        <v>5100</v>
      </c>
      <c r="AI16" s="16">
        <f t="shared" si="16"/>
        <v>0</v>
      </c>
      <c r="AJ16" s="16">
        <f t="shared" si="17"/>
        <v>0</v>
      </c>
      <c r="AK16" s="21">
        <f t="shared" si="33"/>
        <v>4900</v>
      </c>
      <c r="AL16" s="16">
        <f t="shared" si="18"/>
        <v>0</v>
      </c>
      <c r="AM16" s="16">
        <f t="shared" si="19"/>
        <v>0</v>
      </c>
      <c r="AN16" s="21">
        <f t="shared" si="34"/>
        <v>9900</v>
      </c>
      <c r="AO16" s="16">
        <f t="shared" si="20"/>
        <v>0</v>
      </c>
      <c r="AP16" s="16">
        <f t="shared" si="21"/>
        <v>0</v>
      </c>
      <c r="AQ16" s="21">
        <f t="shared" si="35"/>
        <v>9800</v>
      </c>
      <c r="AR16" s="16">
        <f t="shared" si="22"/>
        <v>0</v>
      </c>
      <c r="AS16" s="26">
        <f t="shared" si="23"/>
        <v>0</v>
      </c>
      <c r="AT16" s="27">
        <f t="shared" si="36"/>
        <v>9600</v>
      </c>
    </row>
    <row r="17" spans="2:46">
      <c r="B17" s="36" t="str">
        <f t="shared" si="0"/>
        <v>Mar</v>
      </c>
      <c r="C17" s="3"/>
      <c r="D17" s="1">
        <v>800004</v>
      </c>
      <c r="E17" s="37">
        <f>VLOOKUP($D17,'Daily Update '!$B$6:$H$3004,2,0)</f>
        <v>41341</v>
      </c>
      <c r="F17" s="37" t="str">
        <f>VLOOKUP($D17,'Daily Update '!$B$5:$H$3004,3,0)</f>
        <v>CC</v>
      </c>
      <c r="G17" s="48">
        <f>VLOOKUP($D17,'Daily Update '!$B$5:$H$3004,4,0)</f>
        <v>0</v>
      </c>
      <c r="H17" s="38">
        <f>VLOOKUP($D17,'Daily Update '!$B$5:$H$3004,5,0)</f>
        <v>500</v>
      </c>
      <c r="I17" s="38">
        <f>VLOOKUP($D17,'Daily Update '!$B$5:$H$3004,6,0)</f>
        <v>0</v>
      </c>
      <c r="J17" s="18"/>
      <c r="K17" s="16">
        <f>IF($B17="JAN",ROUND($H17*100%,0),0)</f>
        <v>0</v>
      </c>
      <c r="L17" s="16">
        <f t="shared" si="1"/>
        <v>0</v>
      </c>
      <c r="M17" s="21">
        <f t="shared" si="25"/>
        <v>3400</v>
      </c>
      <c r="N17" s="16">
        <f t="shared" si="2"/>
        <v>0</v>
      </c>
      <c r="O17" s="16">
        <f t="shared" si="3"/>
        <v>0</v>
      </c>
      <c r="P17" s="21">
        <f t="shared" si="26"/>
        <v>2600</v>
      </c>
      <c r="Q17" s="16">
        <f t="shared" si="4"/>
        <v>500</v>
      </c>
      <c r="R17" s="16">
        <f t="shared" si="5"/>
        <v>0</v>
      </c>
      <c r="S17" s="21">
        <f t="shared" si="27"/>
        <v>1800</v>
      </c>
      <c r="T17" s="16">
        <f t="shared" si="6"/>
        <v>0</v>
      </c>
      <c r="U17" s="16">
        <f t="shared" si="7"/>
        <v>0</v>
      </c>
      <c r="V17" s="21">
        <f t="shared" si="28"/>
        <v>1800</v>
      </c>
      <c r="W17" s="16">
        <f t="shared" si="8"/>
        <v>0</v>
      </c>
      <c r="X17" s="16">
        <f t="shared" si="9"/>
        <v>0</v>
      </c>
      <c r="Y17" s="21">
        <f t="shared" si="29"/>
        <v>1700</v>
      </c>
      <c r="Z17" s="16">
        <f t="shared" si="10"/>
        <v>0</v>
      </c>
      <c r="AA17" s="16">
        <f t="shared" si="11"/>
        <v>0</v>
      </c>
      <c r="AB17" s="21">
        <f t="shared" si="30"/>
        <v>5700</v>
      </c>
      <c r="AC17" s="16">
        <f t="shared" si="12"/>
        <v>0</v>
      </c>
      <c r="AD17" s="16">
        <f t="shared" si="13"/>
        <v>0</v>
      </c>
      <c r="AE17" s="21">
        <f t="shared" si="31"/>
        <v>5200</v>
      </c>
      <c r="AF17" s="16">
        <f t="shared" si="14"/>
        <v>0</v>
      </c>
      <c r="AG17" s="16">
        <f t="shared" si="15"/>
        <v>0</v>
      </c>
      <c r="AH17" s="21">
        <f t="shared" si="32"/>
        <v>5100</v>
      </c>
      <c r="AI17" s="16">
        <f t="shared" si="16"/>
        <v>0</v>
      </c>
      <c r="AJ17" s="16">
        <f t="shared" si="17"/>
        <v>0</v>
      </c>
      <c r="AK17" s="21">
        <f t="shared" si="33"/>
        <v>4900</v>
      </c>
      <c r="AL17" s="16">
        <f t="shared" si="18"/>
        <v>0</v>
      </c>
      <c r="AM17" s="16">
        <f t="shared" si="19"/>
        <v>0</v>
      </c>
      <c r="AN17" s="21">
        <f t="shared" si="34"/>
        <v>9900</v>
      </c>
      <c r="AO17" s="16">
        <f t="shared" si="20"/>
        <v>0</v>
      </c>
      <c r="AP17" s="16">
        <f t="shared" si="21"/>
        <v>0</v>
      </c>
      <c r="AQ17" s="21">
        <f t="shared" si="35"/>
        <v>9800</v>
      </c>
      <c r="AR17" s="16">
        <f t="shared" si="22"/>
        <v>0</v>
      </c>
      <c r="AS17" s="26">
        <f t="shared" si="23"/>
        <v>0</v>
      </c>
      <c r="AT17" s="27">
        <f t="shared" si="36"/>
        <v>9600</v>
      </c>
    </row>
    <row r="18" spans="2:46">
      <c r="B18" s="36" t="str">
        <f t="shared" si="0"/>
        <v>Apr</v>
      </c>
      <c r="C18" s="3"/>
      <c r="D18" s="1">
        <v>800005</v>
      </c>
      <c r="E18" s="37">
        <f>VLOOKUP($D18,'Daily Update '!$B$6:$H$3004,2,0)</f>
        <v>41372</v>
      </c>
      <c r="F18" s="37" t="str">
        <f>VLOOKUP($D18,'Daily Update '!$B$5:$H$3004,3,0)</f>
        <v>AA</v>
      </c>
      <c r="G18" s="48">
        <f>VLOOKUP($D18,'Daily Update '!$B$5:$H$3004,4,0)</f>
        <v>0</v>
      </c>
      <c r="H18" s="38">
        <f>VLOOKUP($D18,'Daily Update '!$B$5:$H$3004,5,0)</f>
        <v>100</v>
      </c>
      <c r="I18" s="38">
        <f>VLOOKUP($D18,'Daily Update '!$B$5:$H$3004,6,0)</f>
        <v>0</v>
      </c>
      <c r="J18" s="18"/>
      <c r="K18" s="16">
        <f t="shared" si="24"/>
        <v>0</v>
      </c>
      <c r="L18" s="16">
        <f t="shared" si="1"/>
        <v>0</v>
      </c>
      <c r="M18" s="21">
        <f t="shared" si="25"/>
        <v>3400</v>
      </c>
      <c r="N18" s="16">
        <f t="shared" si="2"/>
        <v>0</v>
      </c>
      <c r="O18" s="16">
        <f t="shared" si="3"/>
        <v>0</v>
      </c>
      <c r="P18" s="21">
        <f t="shared" si="26"/>
        <v>2600</v>
      </c>
      <c r="Q18" s="16">
        <f t="shared" si="4"/>
        <v>0</v>
      </c>
      <c r="R18" s="16">
        <f t="shared" si="5"/>
        <v>0</v>
      </c>
      <c r="S18" s="21">
        <f t="shared" si="27"/>
        <v>1800</v>
      </c>
      <c r="T18" s="16">
        <f t="shared" si="6"/>
        <v>100</v>
      </c>
      <c r="U18" s="16">
        <f t="shared" si="7"/>
        <v>0</v>
      </c>
      <c r="V18" s="21">
        <f t="shared" si="28"/>
        <v>1700</v>
      </c>
      <c r="W18" s="16">
        <f t="shared" si="8"/>
        <v>0</v>
      </c>
      <c r="X18" s="16">
        <f t="shared" si="9"/>
        <v>0</v>
      </c>
      <c r="Y18" s="21">
        <f t="shared" si="29"/>
        <v>1700</v>
      </c>
      <c r="Z18" s="16">
        <f t="shared" si="10"/>
        <v>0</v>
      </c>
      <c r="AA18" s="16">
        <f t="shared" si="11"/>
        <v>0</v>
      </c>
      <c r="AB18" s="21">
        <f t="shared" si="30"/>
        <v>5700</v>
      </c>
      <c r="AC18" s="16">
        <f t="shared" si="12"/>
        <v>0</v>
      </c>
      <c r="AD18" s="16">
        <f t="shared" si="13"/>
        <v>0</v>
      </c>
      <c r="AE18" s="21">
        <f t="shared" si="31"/>
        <v>5200</v>
      </c>
      <c r="AF18" s="16">
        <f t="shared" si="14"/>
        <v>0</v>
      </c>
      <c r="AG18" s="16">
        <f t="shared" si="15"/>
        <v>0</v>
      </c>
      <c r="AH18" s="21">
        <f t="shared" si="32"/>
        <v>5100</v>
      </c>
      <c r="AI18" s="16">
        <f t="shared" si="16"/>
        <v>0</v>
      </c>
      <c r="AJ18" s="16">
        <f t="shared" si="17"/>
        <v>0</v>
      </c>
      <c r="AK18" s="21">
        <f t="shared" si="33"/>
        <v>4900</v>
      </c>
      <c r="AL18" s="16">
        <f t="shared" si="18"/>
        <v>0</v>
      </c>
      <c r="AM18" s="16">
        <f t="shared" si="19"/>
        <v>0</v>
      </c>
      <c r="AN18" s="21">
        <f t="shared" si="34"/>
        <v>9900</v>
      </c>
      <c r="AO18" s="16">
        <f t="shared" si="20"/>
        <v>0</v>
      </c>
      <c r="AP18" s="16">
        <f t="shared" si="21"/>
        <v>0</v>
      </c>
      <c r="AQ18" s="21">
        <f t="shared" si="35"/>
        <v>9800</v>
      </c>
      <c r="AR18" s="16">
        <f t="shared" si="22"/>
        <v>0</v>
      </c>
      <c r="AS18" s="26">
        <f t="shared" si="23"/>
        <v>0</v>
      </c>
      <c r="AT18" s="27">
        <f t="shared" si="36"/>
        <v>9600</v>
      </c>
    </row>
    <row r="19" spans="2:46">
      <c r="B19" s="36" t="str">
        <f>TEXT(E19,"MMM")</f>
        <v>May</v>
      </c>
      <c r="C19" s="3"/>
      <c r="D19" s="9" t="s">
        <v>50</v>
      </c>
      <c r="E19" s="37">
        <f>VLOOKUP($D19,'Daily Update '!$B$6:$H$3004,2,0)</f>
        <v>41403</v>
      </c>
      <c r="F19" s="37" t="str">
        <f>VLOOKUP($D19,'Daily Update '!$B$5:$H$3004,3,0)</f>
        <v>Received from Customer</v>
      </c>
      <c r="G19" s="48" t="str">
        <f>VLOOKUP($D19,'Daily Update '!$B$5:$H$3004,4,0)</f>
        <v>ABC Co</v>
      </c>
      <c r="H19" s="38">
        <f>VLOOKUP($D19,'Daily Update '!$B$5:$H$3004,5,0)</f>
        <v>0</v>
      </c>
      <c r="I19" s="38">
        <f>VLOOKUP($D19,'Daily Update '!$B$5:$H$3004,6,0)</f>
        <v>4000</v>
      </c>
      <c r="J19" s="18"/>
      <c r="K19" s="16">
        <f t="shared" si="24"/>
        <v>0</v>
      </c>
      <c r="L19" s="16">
        <f t="shared" si="1"/>
        <v>0</v>
      </c>
      <c r="M19" s="21">
        <f t="shared" si="25"/>
        <v>3400</v>
      </c>
      <c r="N19" s="16">
        <f t="shared" si="2"/>
        <v>0</v>
      </c>
      <c r="O19" s="16">
        <f t="shared" si="3"/>
        <v>0</v>
      </c>
      <c r="P19" s="21">
        <f t="shared" si="26"/>
        <v>2600</v>
      </c>
      <c r="Q19" s="16">
        <f t="shared" si="4"/>
        <v>0</v>
      </c>
      <c r="R19" s="16">
        <f t="shared" si="5"/>
        <v>0</v>
      </c>
      <c r="S19" s="21">
        <f t="shared" si="27"/>
        <v>1800</v>
      </c>
      <c r="T19" s="16">
        <f t="shared" si="6"/>
        <v>0</v>
      </c>
      <c r="U19" s="16">
        <f t="shared" si="7"/>
        <v>0</v>
      </c>
      <c r="V19" s="21">
        <f t="shared" si="28"/>
        <v>1700</v>
      </c>
      <c r="W19" s="16">
        <f t="shared" si="8"/>
        <v>0</v>
      </c>
      <c r="X19" s="16">
        <f t="shared" si="9"/>
        <v>4000</v>
      </c>
      <c r="Y19" s="21">
        <f t="shared" si="29"/>
        <v>5700</v>
      </c>
      <c r="Z19" s="16">
        <f t="shared" si="10"/>
        <v>0</v>
      </c>
      <c r="AA19" s="16">
        <f t="shared" si="11"/>
        <v>0</v>
      </c>
      <c r="AB19" s="21">
        <f t="shared" si="30"/>
        <v>5700</v>
      </c>
      <c r="AC19" s="16">
        <f t="shared" si="12"/>
        <v>0</v>
      </c>
      <c r="AD19" s="16">
        <f t="shared" si="13"/>
        <v>0</v>
      </c>
      <c r="AE19" s="21">
        <f t="shared" si="31"/>
        <v>5200</v>
      </c>
      <c r="AF19" s="16">
        <f t="shared" si="14"/>
        <v>0</v>
      </c>
      <c r="AG19" s="16">
        <f t="shared" si="15"/>
        <v>0</v>
      </c>
      <c r="AH19" s="21">
        <f t="shared" si="32"/>
        <v>5100</v>
      </c>
      <c r="AI19" s="16">
        <f t="shared" si="16"/>
        <v>0</v>
      </c>
      <c r="AJ19" s="16">
        <f t="shared" si="17"/>
        <v>0</v>
      </c>
      <c r="AK19" s="21">
        <f t="shared" si="33"/>
        <v>4900</v>
      </c>
      <c r="AL19" s="16">
        <f t="shared" si="18"/>
        <v>0</v>
      </c>
      <c r="AM19" s="16">
        <f t="shared" si="19"/>
        <v>0</v>
      </c>
      <c r="AN19" s="21">
        <f t="shared" si="34"/>
        <v>9900</v>
      </c>
      <c r="AO19" s="16">
        <f t="shared" si="20"/>
        <v>0</v>
      </c>
      <c r="AP19" s="16">
        <f t="shared" si="21"/>
        <v>0</v>
      </c>
      <c r="AQ19" s="21">
        <f t="shared" si="35"/>
        <v>9800</v>
      </c>
      <c r="AR19" s="16">
        <f t="shared" si="22"/>
        <v>0</v>
      </c>
      <c r="AS19" s="26">
        <f t="shared" si="23"/>
        <v>0</v>
      </c>
      <c r="AT19" s="27">
        <f t="shared" si="36"/>
        <v>9600</v>
      </c>
    </row>
    <row r="20" spans="2:46">
      <c r="B20" s="36" t="str">
        <f t="shared" ref="B20:B27" si="37">TEXT(E20,"MMM")</f>
        <v>Jun</v>
      </c>
      <c r="C20" s="3"/>
      <c r="D20" s="9" t="s">
        <v>51</v>
      </c>
      <c r="E20" s="37">
        <f>VLOOKUP($D20,'Daily Update '!$B$6:$H$3004,2,0)</f>
        <v>41434</v>
      </c>
      <c r="F20" s="37" t="str">
        <f>VLOOKUP($D20,'Daily Update '!$B$5:$H$3004,3,0)</f>
        <v xml:space="preserve">Transfer to Vender </v>
      </c>
      <c r="G20" s="48">
        <f>VLOOKUP($D20,'Daily Update '!$B$5:$H$3004,4,0)</f>
        <v>0</v>
      </c>
      <c r="H20" s="38">
        <f>VLOOKUP($D20,'Daily Update '!$B$5:$H$3004,5,0)</f>
        <v>500</v>
      </c>
      <c r="I20" s="38">
        <f>VLOOKUP($D20,'Daily Update '!$B$5:$H$3004,6,0)</f>
        <v>0</v>
      </c>
      <c r="J20" s="18"/>
      <c r="K20" s="16">
        <f t="shared" si="24"/>
        <v>0</v>
      </c>
      <c r="L20" s="16">
        <f t="shared" si="1"/>
        <v>0</v>
      </c>
      <c r="M20" s="21">
        <f t="shared" si="25"/>
        <v>3400</v>
      </c>
      <c r="N20" s="16">
        <f t="shared" si="2"/>
        <v>0</v>
      </c>
      <c r="O20" s="16">
        <f t="shared" si="3"/>
        <v>0</v>
      </c>
      <c r="P20" s="21">
        <f t="shared" si="26"/>
        <v>2600</v>
      </c>
      <c r="Q20" s="16">
        <f t="shared" si="4"/>
        <v>0</v>
      </c>
      <c r="R20" s="16">
        <f t="shared" si="5"/>
        <v>0</v>
      </c>
      <c r="S20" s="21">
        <f t="shared" si="27"/>
        <v>1800</v>
      </c>
      <c r="T20" s="16">
        <f t="shared" si="6"/>
        <v>0</v>
      </c>
      <c r="U20" s="16">
        <f t="shared" si="7"/>
        <v>0</v>
      </c>
      <c r="V20" s="21">
        <f t="shared" si="28"/>
        <v>1700</v>
      </c>
      <c r="W20" s="16">
        <f t="shared" si="8"/>
        <v>0</v>
      </c>
      <c r="X20" s="16">
        <f t="shared" si="9"/>
        <v>0</v>
      </c>
      <c r="Y20" s="21">
        <f t="shared" si="29"/>
        <v>5700</v>
      </c>
      <c r="Z20" s="16">
        <f t="shared" si="10"/>
        <v>500</v>
      </c>
      <c r="AA20" s="16">
        <f t="shared" si="11"/>
        <v>0</v>
      </c>
      <c r="AB20" s="21">
        <f t="shared" si="30"/>
        <v>5200</v>
      </c>
      <c r="AC20" s="16">
        <f t="shared" si="12"/>
        <v>0</v>
      </c>
      <c r="AD20" s="16">
        <f t="shared" si="13"/>
        <v>0</v>
      </c>
      <c r="AE20" s="21">
        <f t="shared" si="31"/>
        <v>5200</v>
      </c>
      <c r="AF20" s="16">
        <f t="shared" si="14"/>
        <v>0</v>
      </c>
      <c r="AG20" s="16">
        <f t="shared" si="15"/>
        <v>0</v>
      </c>
      <c r="AH20" s="21">
        <f t="shared" si="32"/>
        <v>5100</v>
      </c>
      <c r="AI20" s="16">
        <f t="shared" si="16"/>
        <v>0</v>
      </c>
      <c r="AJ20" s="16">
        <f t="shared" si="17"/>
        <v>0</v>
      </c>
      <c r="AK20" s="21">
        <f t="shared" si="33"/>
        <v>4900</v>
      </c>
      <c r="AL20" s="16">
        <f t="shared" si="18"/>
        <v>0</v>
      </c>
      <c r="AM20" s="16">
        <f t="shared" si="19"/>
        <v>0</v>
      </c>
      <c r="AN20" s="21">
        <f t="shared" si="34"/>
        <v>9900</v>
      </c>
      <c r="AO20" s="16">
        <f t="shared" si="20"/>
        <v>0</v>
      </c>
      <c r="AP20" s="16">
        <f t="shared" si="21"/>
        <v>0</v>
      </c>
      <c r="AQ20" s="21">
        <f t="shared" si="35"/>
        <v>9800</v>
      </c>
      <c r="AR20" s="16">
        <f t="shared" si="22"/>
        <v>0</v>
      </c>
      <c r="AS20" s="26">
        <f t="shared" si="23"/>
        <v>0</v>
      </c>
      <c r="AT20" s="27">
        <f t="shared" si="36"/>
        <v>9600</v>
      </c>
    </row>
    <row r="21" spans="2:46">
      <c r="B21" s="36" t="str">
        <f t="shared" si="37"/>
        <v>Jul</v>
      </c>
      <c r="C21" s="3"/>
      <c r="D21" s="9" t="s">
        <v>52</v>
      </c>
      <c r="E21" s="37">
        <f>VLOOKUP($D21,'Daily Update '!$B$6:$H$3004,2,0)</f>
        <v>41464</v>
      </c>
      <c r="F21" s="37" t="str">
        <f>VLOOKUP($D21,'Daily Update '!$B$5:$H$3004,3,0)</f>
        <v xml:space="preserve">Transfer to Vender </v>
      </c>
      <c r="G21" s="48">
        <f>VLOOKUP($D21,'Daily Update '!$B$5:$H$3004,4,0)</f>
        <v>0</v>
      </c>
      <c r="H21" s="38">
        <f>VLOOKUP($D21,'Daily Update '!$B$5:$H$3004,5,0)</f>
        <v>100</v>
      </c>
      <c r="I21" s="38">
        <f>VLOOKUP($D21,'Daily Update '!$B$5:$H$3004,6,0)</f>
        <v>0</v>
      </c>
      <c r="J21" s="18"/>
      <c r="K21" s="16">
        <f t="shared" si="24"/>
        <v>0</v>
      </c>
      <c r="L21" s="16">
        <f t="shared" si="1"/>
        <v>0</v>
      </c>
      <c r="M21" s="21">
        <f t="shared" si="25"/>
        <v>3400</v>
      </c>
      <c r="N21" s="16">
        <f t="shared" si="2"/>
        <v>0</v>
      </c>
      <c r="O21" s="16">
        <f t="shared" si="3"/>
        <v>0</v>
      </c>
      <c r="P21" s="21">
        <f t="shared" si="26"/>
        <v>2600</v>
      </c>
      <c r="Q21" s="16">
        <f t="shared" si="4"/>
        <v>0</v>
      </c>
      <c r="R21" s="16">
        <f t="shared" si="5"/>
        <v>0</v>
      </c>
      <c r="S21" s="21">
        <f t="shared" si="27"/>
        <v>1800</v>
      </c>
      <c r="T21" s="16">
        <f t="shared" si="6"/>
        <v>0</v>
      </c>
      <c r="U21" s="16">
        <f t="shared" si="7"/>
        <v>0</v>
      </c>
      <c r="V21" s="21">
        <f t="shared" si="28"/>
        <v>1700</v>
      </c>
      <c r="W21" s="16">
        <f t="shared" si="8"/>
        <v>0</v>
      </c>
      <c r="X21" s="16">
        <f t="shared" si="9"/>
        <v>0</v>
      </c>
      <c r="Y21" s="21">
        <f t="shared" si="29"/>
        <v>5700</v>
      </c>
      <c r="Z21" s="16">
        <f t="shared" si="10"/>
        <v>0</v>
      </c>
      <c r="AA21" s="16">
        <f t="shared" si="11"/>
        <v>0</v>
      </c>
      <c r="AB21" s="21">
        <f t="shared" si="30"/>
        <v>5200</v>
      </c>
      <c r="AC21" s="16">
        <f t="shared" si="12"/>
        <v>100</v>
      </c>
      <c r="AD21" s="16">
        <f t="shared" si="13"/>
        <v>0</v>
      </c>
      <c r="AE21" s="21">
        <f t="shared" si="31"/>
        <v>5100</v>
      </c>
      <c r="AF21" s="16">
        <f t="shared" si="14"/>
        <v>0</v>
      </c>
      <c r="AG21" s="16">
        <f t="shared" si="15"/>
        <v>0</v>
      </c>
      <c r="AH21" s="21">
        <f t="shared" si="32"/>
        <v>5100</v>
      </c>
      <c r="AI21" s="16">
        <f t="shared" si="16"/>
        <v>0</v>
      </c>
      <c r="AJ21" s="16">
        <f t="shared" si="17"/>
        <v>0</v>
      </c>
      <c r="AK21" s="21">
        <f t="shared" si="33"/>
        <v>4900</v>
      </c>
      <c r="AL21" s="16">
        <f t="shared" si="18"/>
        <v>0</v>
      </c>
      <c r="AM21" s="16">
        <f t="shared" si="19"/>
        <v>0</v>
      </c>
      <c r="AN21" s="21">
        <f t="shared" si="34"/>
        <v>9900</v>
      </c>
      <c r="AO21" s="16">
        <f t="shared" si="20"/>
        <v>0</v>
      </c>
      <c r="AP21" s="16">
        <f t="shared" si="21"/>
        <v>0</v>
      </c>
      <c r="AQ21" s="21">
        <f t="shared" si="35"/>
        <v>9800</v>
      </c>
      <c r="AR21" s="16">
        <f t="shared" si="22"/>
        <v>0</v>
      </c>
      <c r="AS21" s="26">
        <f t="shared" si="23"/>
        <v>0</v>
      </c>
      <c r="AT21" s="27">
        <f t="shared" si="36"/>
        <v>9600</v>
      </c>
    </row>
    <row r="22" spans="2:46">
      <c r="B22" s="36" t="str">
        <f t="shared" si="37"/>
        <v>Aug</v>
      </c>
      <c r="C22" s="3"/>
      <c r="D22" s="9" t="s">
        <v>53</v>
      </c>
      <c r="E22" s="37">
        <f>VLOOKUP($D22,'Daily Update '!$B$6:$H$3004,2,0)</f>
        <v>41495</v>
      </c>
      <c r="F22" s="37" t="str">
        <f>VLOOKUP($D22,'Daily Update '!$B$5:$H$3004,3,0)</f>
        <v xml:space="preserve">Transfer to Vender </v>
      </c>
      <c r="G22" s="48">
        <f>VLOOKUP($D22,'Daily Update '!$B$5:$H$3004,4,0)</f>
        <v>0</v>
      </c>
      <c r="H22" s="38">
        <f>VLOOKUP($D22,'Daily Update '!$B$5:$H$3004,5,0)</f>
        <v>200</v>
      </c>
      <c r="I22" s="38">
        <f>VLOOKUP($D22,'Daily Update '!$B$5:$H$3004,6,0)</f>
        <v>0</v>
      </c>
      <c r="J22" s="18"/>
      <c r="K22" s="16">
        <f t="shared" si="24"/>
        <v>0</v>
      </c>
      <c r="L22" s="16">
        <f t="shared" si="1"/>
        <v>0</v>
      </c>
      <c r="M22" s="21">
        <f t="shared" si="25"/>
        <v>3400</v>
      </c>
      <c r="N22" s="16">
        <f t="shared" si="2"/>
        <v>0</v>
      </c>
      <c r="O22" s="16">
        <f t="shared" si="3"/>
        <v>0</v>
      </c>
      <c r="P22" s="21">
        <f t="shared" si="26"/>
        <v>2600</v>
      </c>
      <c r="Q22" s="16">
        <f t="shared" si="4"/>
        <v>0</v>
      </c>
      <c r="R22" s="16">
        <f t="shared" si="5"/>
        <v>0</v>
      </c>
      <c r="S22" s="21">
        <f t="shared" si="27"/>
        <v>1800</v>
      </c>
      <c r="T22" s="16">
        <f t="shared" si="6"/>
        <v>0</v>
      </c>
      <c r="U22" s="16">
        <f t="shared" si="7"/>
        <v>0</v>
      </c>
      <c r="V22" s="21">
        <f t="shared" si="28"/>
        <v>1700</v>
      </c>
      <c r="W22" s="16">
        <f t="shared" si="8"/>
        <v>0</v>
      </c>
      <c r="X22" s="16">
        <f t="shared" si="9"/>
        <v>0</v>
      </c>
      <c r="Y22" s="21">
        <f t="shared" si="29"/>
        <v>5700</v>
      </c>
      <c r="Z22" s="16">
        <f t="shared" si="10"/>
        <v>0</v>
      </c>
      <c r="AA22" s="16">
        <f t="shared" si="11"/>
        <v>0</v>
      </c>
      <c r="AB22" s="21">
        <f t="shared" si="30"/>
        <v>5200</v>
      </c>
      <c r="AC22" s="16">
        <f t="shared" si="12"/>
        <v>0</v>
      </c>
      <c r="AD22" s="16">
        <f t="shared" si="13"/>
        <v>0</v>
      </c>
      <c r="AE22" s="21">
        <f t="shared" si="31"/>
        <v>5100</v>
      </c>
      <c r="AF22" s="16">
        <f t="shared" si="14"/>
        <v>200</v>
      </c>
      <c r="AG22" s="16">
        <f t="shared" si="15"/>
        <v>0</v>
      </c>
      <c r="AH22" s="21">
        <f t="shared" si="32"/>
        <v>4900</v>
      </c>
      <c r="AI22" s="16">
        <f t="shared" si="16"/>
        <v>0</v>
      </c>
      <c r="AJ22" s="16">
        <f t="shared" si="17"/>
        <v>0</v>
      </c>
      <c r="AK22" s="21">
        <f t="shared" si="33"/>
        <v>4900</v>
      </c>
      <c r="AL22" s="16">
        <f t="shared" si="18"/>
        <v>0</v>
      </c>
      <c r="AM22" s="16">
        <f t="shared" si="19"/>
        <v>0</v>
      </c>
      <c r="AN22" s="21">
        <f t="shared" si="34"/>
        <v>9900</v>
      </c>
      <c r="AO22" s="16">
        <f t="shared" si="20"/>
        <v>0</v>
      </c>
      <c r="AP22" s="16">
        <f t="shared" si="21"/>
        <v>0</v>
      </c>
      <c r="AQ22" s="21">
        <f t="shared" si="35"/>
        <v>9800</v>
      </c>
      <c r="AR22" s="16">
        <f t="shared" si="22"/>
        <v>0</v>
      </c>
      <c r="AS22" s="26">
        <f t="shared" si="23"/>
        <v>0</v>
      </c>
      <c r="AT22" s="27">
        <f t="shared" si="36"/>
        <v>9600</v>
      </c>
    </row>
    <row r="23" spans="2:46">
      <c r="B23" s="36" t="str">
        <f t="shared" si="37"/>
        <v>Sep</v>
      </c>
      <c r="C23" s="3"/>
      <c r="D23" s="1">
        <v>800006</v>
      </c>
      <c r="E23" s="37">
        <f>VLOOKUP($D23,'Daily Update '!$B$6:$H$3004,2,0)</f>
        <v>41526</v>
      </c>
      <c r="F23" s="37" t="str">
        <f>VLOOKUP($D23,'Daily Update '!$B$5:$H$3004,3,0)</f>
        <v>Received from Customer</v>
      </c>
      <c r="G23" s="48" t="str">
        <f>VLOOKUP($D23,'Daily Update '!$B$5:$H$3004,4,0)</f>
        <v>CBA Co</v>
      </c>
      <c r="H23" s="38">
        <f>VLOOKUP($D23,'Daily Update '!$B$5:$H$3004,5,0)</f>
        <v>0</v>
      </c>
      <c r="I23" s="38">
        <f>VLOOKUP($D23,'Daily Update '!$B$5:$H$3004,6,0)</f>
        <v>5000</v>
      </c>
      <c r="J23" s="18"/>
      <c r="K23" s="16">
        <f t="shared" si="24"/>
        <v>0</v>
      </c>
      <c r="L23" s="16">
        <f t="shared" si="1"/>
        <v>0</v>
      </c>
      <c r="M23" s="21">
        <f t="shared" si="25"/>
        <v>3400</v>
      </c>
      <c r="N23" s="16">
        <f t="shared" si="2"/>
        <v>0</v>
      </c>
      <c r="O23" s="16">
        <f t="shared" si="3"/>
        <v>0</v>
      </c>
      <c r="P23" s="21">
        <f t="shared" si="26"/>
        <v>2600</v>
      </c>
      <c r="Q23" s="16">
        <f t="shared" si="4"/>
        <v>0</v>
      </c>
      <c r="R23" s="16">
        <f t="shared" si="5"/>
        <v>0</v>
      </c>
      <c r="S23" s="21">
        <f t="shared" si="27"/>
        <v>1800</v>
      </c>
      <c r="T23" s="16">
        <f t="shared" si="6"/>
        <v>0</v>
      </c>
      <c r="U23" s="16">
        <f t="shared" si="7"/>
        <v>0</v>
      </c>
      <c r="V23" s="21">
        <f t="shared" si="28"/>
        <v>1700</v>
      </c>
      <c r="W23" s="16">
        <f t="shared" si="8"/>
        <v>0</v>
      </c>
      <c r="X23" s="16">
        <f t="shared" si="9"/>
        <v>0</v>
      </c>
      <c r="Y23" s="21">
        <f t="shared" si="29"/>
        <v>5700</v>
      </c>
      <c r="Z23" s="16">
        <f t="shared" si="10"/>
        <v>0</v>
      </c>
      <c r="AA23" s="16">
        <f t="shared" si="11"/>
        <v>0</v>
      </c>
      <c r="AB23" s="21">
        <f t="shared" si="30"/>
        <v>5200</v>
      </c>
      <c r="AC23" s="16">
        <f t="shared" si="12"/>
        <v>0</v>
      </c>
      <c r="AD23" s="16">
        <f t="shared" si="13"/>
        <v>0</v>
      </c>
      <c r="AE23" s="21">
        <f t="shared" si="31"/>
        <v>5100</v>
      </c>
      <c r="AF23" s="16">
        <f t="shared" si="14"/>
        <v>0</v>
      </c>
      <c r="AG23" s="16">
        <f t="shared" si="15"/>
        <v>0</v>
      </c>
      <c r="AH23" s="21">
        <f t="shared" si="32"/>
        <v>4900</v>
      </c>
      <c r="AI23" s="16">
        <f t="shared" si="16"/>
        <v>0</v>
      </c>
      <c r="AJ23" s="16">
        <f t="shared" si="17"/>
        <v>5000</v>
      </c>
      <c r="AK23" s="21">
        <f t="shared" si="33"/>
        <v>9900</v>
      </c>
      <c r="AL23" s="16">
        <f t="shared" si="18"/>
        <v>0</v>
      </c>
      <c r="AM23" s="16">
        <f t="shared" si="19"/>
        <v>0</v>
      </c>
      <c r="AN23" s="21">
        <f t="shared" si="34"/>
        <v>9900</v>
      </c>
      <c r="AO23" s="16">
        <f t="shared" si="20"/>
        <v>0</v>
      </c>
      <c r="AP23" s="16">
        <f t="shared" si="21"/>
        <v>0</v>
      </c>
      <c r="AQ23" s="21">
        <f t="shared" si="35"/>
        <v>9800</v>
      </c>
      <c r="AR23" s="16">
        <f t="shared" si="22"/>
        <v>0</v>
      </c>
      <c r="AS23" s="26">
        <f t="shared" si="23"/>
        <v>0</v>
      </c>
      <c r="AT23" s="27">
        <f t="shared" si="36"/>
        <v>9600</v>
      </c>
    </row>
    <row r="24" spans="2:46">
      <c r="B24" s="36" t="str">
        <f t="shared" si="37"/>
        <v>Oct</v>
      </c>
      <c r="C24" s="3"/>
      <c r="D24" s="9" t="s">
        <v>54</v>
      </c>
      <c r="E24" s="37">
        <f>VLOOKUP($D24,'Daily Update '!$B$6:$H$3004,2,0)</f>
        <v>41557</v>
      </c>
      <c r="F24" s="37" t="str">
        <f>VLOOKUP($D24,'Daily Update '!$B$5:$H$3004,3,0)</f>
        <v xml:space="preserve">Transfer to Vender </v>
      </c>
      <c r="G24" s="48">
        <f>VLOOKUP($D24,'Daily Update '!$B$5:$H$3004,4,0)</f>
        <v>0</v>
      </c>
      <c r="H24" s="38">
        <f>VLOOKUP($D24,'Daily Update '!$B$5:$H$3004,5,0)</f>
        <v>100</v>
      </c>
      <c r="I24" s="38">
        <f>VLOOKUP($D24,'Daily Update '!$B$5:$H$3004,6,0)</f>
        <v>0</v>
      </c>
      <c r="J24" s="18"/>
      <c r="K24" s="16">
        <f t="shared" si="24"/>
        <v>0</v>
      </c>
      <c r="L24" s="16">
        <f t="shared" si="1"/>
        <v>0</v>
      </c>
      <c r="M24" s="21">
        <f t="shared" si="25"/>
        <v>3400</v>
      </c>
      <c r="N24" s="16">
        <f t="shared" si="2"/>
        <v>0</v>
      </c>
      <c r="O24" s="16">
        <f t="shared" si="3"/>
        <v>0</v>
      </c>
      <c r="P24" s="21">
        <f t="shared" si="26"/>
        <v>2600</v>
      </c>
      <c r="Q24" s="16">
        <f t="shared" si="4"/>
        <v>0</v>
      </c>
      <c r="R24" s="16">
        <f t="shared" si="5"/>
        <v>0</v>
      </c>
      <c r="S24" s="21">
        <f t="shared" si="27"/>
        <v>1800</v>
      </c>
      <c r="T24" s="16">
        <f t="shared" si="6"/>
        <v>0</v>
      </c>
      <c r="U24" s="16">
        <f t="shared" si="7"/>
        <v>0</v>
      </c>
      <c r="V24" s="21">
        <f t="shared" si="28"/>
        <v>1700</v>
      </c>
      <c r="W24" s="16">
        <f t="shared" si="8"/>
        <v>0</v>
      </c>
      <c r="X24" s="16">
        <f t="shared" si="9"/>
        <v>0</v>
      </c>
      <c r="Y24" s="21">
        <f t="shared" si="29"/>
        <v>5700</v>
      </c>
      <c r="Z24" s="16">
        <f t="shared" si="10"/>
        <v>0</v>
      </c>
      <c r="AA24" s="16">
        <f t="shared" si="11"/>
        <v>0</v>
      </c>
      <c r="AB24" s="21">
        <f t="shared" si="30"/>
        <v>5200</v>
      </c>
      <c r="AC24" s="16">
        <f t="shared" si="12"/>
        <v>0</v>
      </c>
      <c r="AD24" s="16">
        <f t="shared" si="13"/>
        <v>0</v>
      </c>
      <c r="AE24" s="21">
        <f t="shared" si="31"/>
        <v>5100</v>
      </c>
      <c r="AF24" s="16">
        <f t="shared" si="14"/>
        <v>0</v>
      </c>
      <c r="AG24" s="16">
        <f t="shared" si="15"/>
        <v>0</v>
      </c>
      <c r="AH24" s="21">
        <f t="shared" si="32"/>
        <v>4900</v>
      </c>
      <c r="AI24" s="16">
        <f t="shared" si="16"/>
        <v>0</v>
      </c>
      <c r="AJ24" s="16">
        <f t="shared" si="17"/>
        <v>0</v>
      </c>
      <c r="AK24" s="21">
        <f t="shared" si="33"/>
        <v>9900</v>
      </c>
      <c r="AL24" s="16">
        <f t="shared" si="18"/>
        <v>100</v>
      </c>
      <c r="AM24" s="16">
        <f t="shared" si="19"/>
        <v>0</v>
      </c>
      <c r="AN24" s="21">
        <f t="shared" si="34"/>
        <v>9800</v>
      </c>
      <c r="AO24" s="16">
        <f t="shared" si="20"/>
        <v>0</v>
      </c>
      <c r="AP24" s="16">
        <f t="shared" si="21"/>
        <v>0</v>
      </c>
      <c r="AQ24" s="21">
        <f t="shared" si="35"/>
        <v>9800</v>
      </c>
      <c r="AR24" s="16">
        <f t="shared" si="22"/>
        <v>0</v>
      </c>
      <c r="AS24" s="26">
        <f t="shared" si="23"/>
        <v>0</v>
      </c>
      <c r="AT24" s="27">
        <f t="shared" si="36"/>
        <v>9600</v>
      </c>
    </row>
    <row r="25" spans="2:46">
      <c r="B25" s="36" t="str">
        <f t="shared" si="37"/>
        <v>Nov</v>
      </c>
      <c r="C25" s="3"/>
      <c r="D25" s="1">
        <v>800007</v>
      </c>
      <c r="E25" s="37">
        <f>VLOOKUP($D25,'Daily Update '!$B$6:$H$3004,2,0)</f>
        <v>41588</v>
      </c>
      <c r="F25" s="37" t="str">
        <f>VLOOKUP($D25,'Daily Update '!$B$5:$H$3004,3,0)</f>
        <v>BB</v>
      </c>
      <c r="G25" s="48">
        <f>VLOOKUP($D25,'Daily Update '!$B$5:$H$3004,4,0)</f>
        <v>0</v>
      </c>
      <c r="H25" s="38">
        <f>VLOOKUP($D25,'Daily Update '!$B$5:$H$3004,5,0)</f>
        <v>200</v>
      </c>
      <c r="I25" s="38">
        <f>VLOOKUP($D25,'Daily Update '!$B$5:$H$3004,6,0)</f>
        <v>0</v>
      </c>
      <c r="J25" s="18"/>
      <c r="K25" s="16">
        <f t="shared" si="24"/>
        <v>0</v>
      </c>
      <c r="L25" s="16">
        <f t="shared" si="1"/>
        <v>0</v>
      </c>
      <c r="M25" s="21">
        <f t="shared" si="25"/>
        <v>3400</v>
      </c>
      <c r="N25" s="16">
        <f t="shared" si="2"/>
        <v>0</v>
      </c>
      <c r="O25" s="16">
        <f t="shared" si="3"/>
        <v>0</v>
      </c>
      <c r="P25" s="21">
        <f t="shared" si="26"/>
        <v>2600</v>
      </c>
      <c r="Q25" s="16">
        <f t="shared" si="4"/>
        <v>0</v>
      </c>
      <c r="R25" s="16">
        <f t="shared" si="5"/>
        <v>0</v>
      </c>
      <c r="S25" s="21">
        <f t="shared" si="27"/>
        <v>1800</v>
      </c>
      <c r="T25" s="16">
        <f t="shared" si="6"/>
        <v>0</v>
      </c>
      <c r="U25" s="16">
        <f t="shared" si="7"/>
        <v>0</v>
      </c>
      <c r="V25" s="21">
        <f t="shared" si="28"/>
        <v>1700</v>
      </c>
      <c r="W25" s="16">
        <f t="shared" si="8"/>
        <v>0</v>
      </c>
      <c r="X25" s="16">
        <f t="shared" si="9"/>
        <v>0</v>
      </c>
      <c r="Y25" s="21">
        <f t="shared" si="29"/>
        <v>5700</v>
      </c>
      <c r="Z25" s="16">
        <f t="shared" si="10"/>
        <v>0</v>
      </c>
      <c r="AA25" s="16">
        <f t="shared" si="11"/>
        <v>0</v>
      </c>
      <c r="AB25" s="21">
        <f t="shared" si="30"/>
        <v>5200</v>
      </c>
      <c r="AC25" s="16">
        <f t="shared" si="12"/>
        <v>0</v>
      </c>
      <c r="AD25" s="16">
        <f t="shared" si="13"/>
        <v>0</v>
      </c>
      <c r="AE25" s="21">
        <f t="shared" si="31"/>
        <v>5100</v>
      </c>
      <c r="AF25" s="16">
        <f t="shared" si="14"/>
        <v>0</v>
      </c>
      <c r="AG25" s="16">
        <f t="shared" si="15"/>
        <v>0</v>
      </c>
      <c r="AH25" s="21">
        <f t="shared" si="32"/>
        <v>4900</v>
      </c>
      <c r="AI25" s="16">
        <f t="shared" si="16"/>
        <v>0</v>
      </c>
      <c r="AJ25" s="16">
        <f t="shared" si="17"/>
        <v>0</v>
      </c>
      <c r="AK25" s="21">
        <f t="shared" si="33"/>
        <v>9900</v>
      </c>
      <c r="AL25" s="16">
        <f t="shared" si="18"/>
        <v>0</v>
      </c>
      <c r="AM25" s="16">
        <f t="shared" si="19"/>
        <v>0</v>
      </c>
      <c r="AN25" s="21">
        <f t="shared" si="34"/>
        <v>9800</v>
      </c>
      <c r="AO25" s="16">
        <f t="shared" si="20"/>
        <v>200</v>
      </c>
      <c r="AP25" s="16">
        <f t="shared" si="21"/>
        <v>0</v>
      </c>
      <c r="AQ25" s="21">
        <f t="shared" si="35"/>
        <v>9600</v>
      </c>
      <c r="AR25" s="16">
        <f t="shared" si="22"/>
        <v>0</v>
      </c>
      <c r="AS25" s="26">
        <f t="shared" si="23"/>
        <v>0</v>
      </c>
      <c r="AT25" s="27">
        <f t="shared" si="36"/>
        <v>9600</v>
      </c>
    </row>
    <row r="26" spans="2:46">
      <c r="B26" s="36" t="str">
        <f t="shared" si="37"/>
        <v>Dec</v>
      </c>
      <c r="C26" s="3"/>
      <c r="D26" s="1">
        <v>800008</v>
      </c>
      <c r="E26" s="37">
        <f>VLOOKUP($D26,'Daily Update '!$B$6:$H$3004,2,0)</f>
        <v>41618</v>
      </c>
      <c r="F26" s="37" t="str">
        <f>VLOOKUP($D26,'Daily Update '!$B$5:$H$3004,3,0)</f>
        <v>CC</v>
      </c>
      <c r="G26" s="48">
        <f>VLOOKUP($D26,'Daily Update '!$B$5:$H$3004,4,0)</f>
        <v>0</v>
      </c>
      <c r="H26" s="38">
        <f>VLOOKUP($D26,'Daily Update '!$B$5:$H$3004,5,0)</f>
        <v>500</v>
      </c>
      <c r="I26" s="38">
        <f>VLOOKUP($D26,'Daily Update '!$B$5:$H$3004,6,0)</f>
        <v>0</v>
      </c>
      <c r="J26" s="18"/>
      <c r="K26" s="16">
        <f t="shared" si="24"/>
        <v>0</v>
      </c>
      <c r="L26" s="16">
        <f t="shared" si="1"/>
        <v>0</v>
      </c>
      <c r="M26" s="21">
        <f t="shared" si="25"/>
        <v>3400</v>
      </c>
      <c r="N26" s="16">
        <f t="shared" si="2"/>
        <v>0</v>
      </c>
      <c r="O26" s="16">
        <f t="shared" si="3"/>
        <v>0</v>
      </c>
      <c r="P26" s="21">
        <f t="shared" si="26"/>
        <v>2600</v>
      </c>
      <c r="Q26" s="16">
        <f t="shared" si="4"/>
        <v>0</v>
      </c>
      <c r="R26" s="16">
        <f t="shared" si="5"/>
        <v>0</v>
      </c>
      <c r="S26" s="21">
        <f t="shared" si="27"/>
        <v>1800</v>
      </c>
      <c r="T26" s="16">
        <f t="shared" si="6"/>
        <v>0</v>
      </c>
      <c r="U26" s="16">
        <f t="shared" si="7"/>
        <v>0</v>
      </c>
      <c r="V26" s="21">
        <f t="shared" si="28"/>
        <v>1700</v>
      </c>
      <c r="W26" s="16">
        <f t="shared" si="8"/>
        <v>0</v>
      </c>
      <c r="X26" s="16">
        <f t="shared" si="9"/>
        <v>0</v>
      </c>
      <c r="Y26" s="21">
        <f t="shared" si="29"/>
        <v>5700</v>
      </c>
      <c r="Z26" s="16">
        <f t="shared" si="10"/>
        <v>0</v>
      </c>
      <c r="AA26" s="16">
        <f t="shared" si="11"/>
        <v>0</v>
      </c>
      <c r="AB26" s="21">
        <f t="shared" si="30"/>
        <v>5200</v>
      </c>
      <c r="AC26" s="16">
        <f t="shared" si="12"/>
        <v>0</v>
      </c>
      <c r="AD26" s="16">
        <f t="shared" si="13"/>
        <v>0</v>
      </c>
      <c r="AE26" s="21">
        <f t="shared" si="31"/>
        <v>5100</v>
      </c>
      <c r="AF26" s="16">
        <f t="shared" si="14"/>
        <v>0</v>
      </c>
      <c r="AG26" s="16">
        <f t="shared" si="15"/>
        <v>0</v>
      </c>
      <c r="AH26" s="21">
        <f t="shared" si="32"/>
        <v>4900</v>
      </c>
      <c r="AI26" s="16">
        <f t="shared" si="16"/>
        <v>0</v>
      </c>
      <c r="AJ26" s="16">
        <f t="shared" si="17"/>
        <v>0</v>
      </c>
      <c r="AK26" s="21">
        <f t="shared" si="33"/>
        <v>9900</v>
      </c>
      <c r="AL26" s="16">
        <f t="shared" si="18"/>
        <v>0</v>
      </c>
      <c r="AM26" s="16">
        <f t="shared" si="19"/>
        <v>0</v>
      </c>
      <c r="AN26" s="21">
        <f t="shared" si="34"/>
        <v>9800</v>
      </c>
      <c r="AO26" s="16">
        <f t="shared" si="20"/>
        <v>0</v>
      </c>
      <c r="AP26" s="16">
        <f t="shared" si="21"/>
        <v>0</v>
      </c>
      <c r="AQ26" s="21">
        <f t="shared" si="35"/>
        <v>9600</v>
      </c>
      <c r="AR26" s="16">
        <f t="shared" si="22"/>
        <v>500</v>
      </c>
      <c r="AS26" s="26">
        <f t="shared" si="23"/>
        <v>0</v>
      </c>
      <c r="AT26" s="27">
        <f t="shared" si="36"/>
        <v>9100</v>
      </c>
    </row>
    <row r="27" spans="2:46">
      <c r="B27" s="36" t="str">
        <f t="shared" si="37"/>
        <v>Dec</v>
      </c>
      <c r="C27" s="3"/>
      <c r="D27" s="1">
        <v>800009</v>
      </c>
      <c r="E27" s="37">
        <f>VLOOKUP($D27,'Daily Update '!$B$6:$H$3004,2,0)</f>
        <v>41619</v>
      </c>
      <c r="F27" s="37" t="str">
        <f>VLOOKUP($D27,'Daily Update '!$B$5:$H$3004,3,0)</f>
        <v>AA</v>
      </c>
      <c r="G27" s="48">
        <f>VLOOKUP($D27,'Daily Update '!$B$5:$H$3004,4,0)</f>
        <v>0</v>
      </c>
      <c r="H27" s="38">
        <f>VLOOKUP($D27,'Daily Update '!$B$5:$H$3004,5,0)</f>
        <v>600</v>
      </c>
      <c r="I27" s="38">
        <f>VLOOKUP($D27,'Daily Update '!$B$5:$H$3004,6,0)</f>
        <v>0</v>
      </c>
      <c r="J27" s="18"/>
      <c r="K27" s="16">
        <f t="shared" si="24"/>
        <v>0</v>
      </c>
      <c r="L27" s="16">
        <f t="shared" si="1"/>
        <v>0</v>
      </c>
      <c r="M27" s="21">
        <f t="shared" si="25"/>
        <v>3400</v>
      </c>
      <c r="N27" s="16">
        <f t="shared" si="2"/>
        <v>0</v>
      </c>
      <c r="O27" s="16">
        <f t="shared" si="3"/>
        <v>0</v>
      </c>
      <c r="P27" s="21">
        <f t="shared" si="26"/>
        <v>2600</v>
      </c>
      <c r="Q27" s="16">
        <f t="shared" si="4"/>
        <v>0</v>
      </c>
      <c r="R27" s="16">
        <f t="shared" si="5"/>
        <v>0</v>
      </c>
      <c r="S27" s="21">
        <f t="shared" si="27"/>
        <v>1800</v>
      </c>
      <c r="T27" s="16">
        <f t="shared" si="6"/>
        <v>0</v>
      </c>
      <c r="U27" s="16">
        <f t="shared" si="7"/>
        <v>0</v>
      </c>
      <c r="V27" s="21">
        <f t="shared" si="28"/>
        <v>1700</v>
      </c>
      <c r="W27" s="16">
        <f t="shared" si="8"/>
        <v>0</v>
      </c>
      <c r="X27" s="16">
        <f t="shared" si="9"/>
        <v>0</v>
      </c>
      <c r="Y27" s="21">
        <f t="shared" si="29"/>
        <v>5700</v>
      </c>
      <c r="Z27" s="16">
        <f t="shared" si="10"/>
        <v>0</v>
      </c>
      <c r="AA27" s="16">
        <f t="shared" si="11"/>
        <v>0</v>
      </c>
      <c r="AB27" s="21">
        <f t="shared" si="30"/>
        <v>5200</v>
      </c>
      <c r="AC27" s="16">
        <f t="shared" si="12"/>
        <v>0</v>
      </c>
      <c r="AD27" s="16">
        <f t="shared" si="13"/>
        <v>0</v>
      </c>
      <c r="AE27" s="21">
        <f t="shared" si="31"/>
        <v>5100</v>
      </c>
      <c r="AF27" s="16">
        <f t="shared" si="14"/>
        <v>0</v>
      </c>
      <c r="AG27" s="16">
        <f t="shared" si="15"/>
        <v>0</v>
      </c>
      <c r="AH27" s="21">
        <f t="shared" si="32"/>
        <v>4900</v>
      </c>
      <c r="AI27" s="16">
        <f t="shared" si="16"/>
        <v>0</v>
      </c>
      <c r="AJ27" s="16">
        <f t="shared" si="17"/>
        <v>0</v>
      </c>
      <c r="AK27" s="21">
        <f t="shared" si="33"/>
        <v>9900</v>
      </c>
      <c r="AL27" s="16">
        <f t="shared" si="18"/>
        <v>0</v>
      </c>
      <c r="AM27" s="16">
        <f t="shared" si="19"/>
        <v>0</v>
      </c>
      <c r="AN27" s="21">
        <f t="shared" si="34"/>
        <v>9800</v>
      </c>
      <c r="AO27" s="16">
        <f t="shared" si="20"/>
        <v>0</v>
      </c>
      <c r="AP27" s="16">
        <f t="shared" si="21"/>
        <v>0</v>
      </c>
      <c r="AQ27" s="21">
        <f t="shared" si="35"/>
        <v>9600</v>
      </c>
      <c r="AR27" s="16">
        <f t="shared" si="22"/>
        <v>600</v>
      </c>
      <c r="AS27" s="26">
        <f t="shared" si="23"/>
        <v>0</v>
      </c>
      <c r="AT27" s="27">
        <f t="shared" si="36"/>
        <v>8500</v>
      </c>
    </row>
    <row r="28" spans="2:46" ht="15.75" thickBot="1">
      <c r="B28" s="50"/>
      <c r="C28" s="19"/>
      <c r="D28" s="6"/>
      <c r="E28" s="51"/>
      <c r="F28" s="51"/>
      <c r="G28" s="50"/>
      <c r="H28" s="52"/>
      <c r="I28" s="52"/>
      <c r="J28" s="25"/>
      <c r="K28" s="16">
        <f t="shared" si="24"/>
        <v>0</v>
      </c>
      <c r="L28" s="16">
        <f t="shared" si="1"/>
        <v>0</v>
      </c>
      <c r="M28" s="21">
        <f>$M27+$L28-$K28</f>
        <v>3400</v>
      </c>
      <c r="N28" s="16">
        <f t="shared" si="2"/>
        <v>0</v>
      </c>
      <c r="O28" s="16">
        <f t="shared" si="3"/>
        <v>0</v>
      </c>
      <c r="P28" s="21">
        <f t="shared" si="26"/>
        <v>2600</v>
      </c>
      <c r="Q28" s="16">
        <f t="shared" si="4"/>
        <v>0</v>
      </c>
      <c r="R28" s="16">
        <f t="shared" si="5"/>
        <v>0</v>
      </c>
      <c r="S28" s="21">
        <f t="shared" si="27"/>
        <v>1800</v>
      </c>
      <c r="T28" s="16">
        <f t="shared" si="6"/>
        <v>0</v>
      </c>
      <c r="U28" s="16">
        <f t="shared" si="7"/>
        <v>0</v>
      </c>
      <c r="V28" s="21">
        <f t="shared" si="28"/>
        <v>1700</v>
      </c>
      <c r="W28" s="16">
        <f t="shared" si="8"/>
        <v>0</v>
      </c>
      <c r="X28" s="16">
        <f t="shared" si="9"/>
        <v>0</v>
      </c>
      <c r="Y28" s="21">
        <f t="shared" si="29"/>
        <v>5700</v>
      </c>
      <c r="Z28" s="16">
        <f t="shared" si="10"/>
        <v>0</v>
      </c>
      <c r="AA28" s="16">
        <f t="shared" si="11"/>
        <v>0</v>
      </c>
      <c r="AB28" s="21">
        <f t="shared" si="30"/>
        <v>5200</v>
      </c>
      <c r="AC28" s="16">
        <f t="shared" si="12"/>
        <v>0</v>
      </c>
      <c r="AD28" s="16">
        <f t="shared" si="13"/>
        <v>0</v>
      </c>
      <c r="AE28" s="21">
        <f t="shared" si="31"/>
        <v>5100</v>
      </c>
      <c r="AF28" s="16">
        <f t="shared" si="14"/>
        <v>0</v>
      </c>
      <c r="AG28" s="16">
        <f t="shared" si="15"/>
        <v>0</v>
      </c>
      <c r="AH28" s="21">
        <f t="shared" si="32"/>
        <v>4900</v>
      </c>
      <c r="AI28" s="16">
        <f t="shared" si="16"/>
        <v>0</v>
      </c>
      <c r="AJ28" s="16">
        <f t="shared" si="17"/>
        <v>0</v>
      </c>
      <c r="AK28" s="21">
        <f t="shared" si="33"/>
        <v>9900</v>
      </c>
      <c r="AL28" s="16">
        <f t="shared" si="18"/>
        <v>0</v>
      </c>
      <c r="AM28" s="16">
        <f t="shared" si="19"/>
        <v>0</v>
      </c>
      <c r="AN28" s="21">
        <f t="shared" si="34"/>
        <v>9800</v>
      </c>
      <c r="AO28" s="16">
        <f t="shared" si="20"/>
        <v>0</v>
      </c>
      <c r="AP28" s="16">
        <f t="shared" si="21"/>
        <v>0</v>
      </c>
      <c r="AQ28" s="21">
        <f t="shared" si="35"/>
        <v>9600</v>
      </c>
      <c r="AR28" s="16">
        <f t="shared" si="22"/>
        <v>0</v>
      </c>
      <c r="AS28" s="26">
        <f t="shared" si="23"/>
        <v>0</v>
      </c>
      <c r="AT28" s="27">
        <f t="shared" si="36"/>
        <v>8500</v>
      </c>
    </row>
    <row r="29" spans="2:46" ht="15.75" thickBot="1">
      <c r="B29" s="53" t="s">
        <v>41</v>
      </c>
      <c r="C29" s="54"/>
      <c r="D29" s="54"/>
      <c r="E29" s="54"/>
      <c r="F29" s="54"/>
      <c r="G29" s="54"/>
      <c r="H29" s="56">
        <f>SUM(H6:H28)</f>
        <v>5500</v>
      </c>
      <c r="I29" s="55">
        <f>SUM(I5:I28)</f>
        <v>14000</v>
      </c>
      <c r="J29" s="23"/>
      <c r="K29" s="23"/>
      <c r="L29" s="23"/>
      <c r="M29" s="28">
        <f>M28</f>
        <v>3400</v>
      </c>
      <c r="N29" s="29"/>
      <c r="O29" s="29"/>
      <c r="P29" s="28">
        <f>P28</f>
        <v>2600</v>
      </c>
      <c r="Q29" s="29"/>
      <c r="R29" s="29"/>
      <c r="S29" s="28">
        <f>S28</f>
        <v>1800</v>
      </c>
      <c r="T29" s="29"/>
      <c r="U29" s="29"/>
      <c r="V29" s="28">
        <f>V28</f>
        <v>1700</v>
      </c>
      <c r="W29" s="29"/>
      <c r="X29" s="29"/>
      <c r="Y29" s="28">
        <f>Y28</f>
        <v>5700</v>
      </c>
      <c r="Z29" s="29"/>
      <c r="AA29" s="29"/>
      <c r="AB29" s="28">
        <f>AB28</f>
        <v>5200</v>
      </c>
      <c r="AC29" s="29"/>
      <c r="AD29" s="29"/>
      <c r="AE29" s="28">
        <f>AE28</f>
        <v>5100</v>
      </c>
      <c r="AF29" s="29"/>
      <c r="AG29" s="29"/>
      <c r="AH29" s="28">
        <f>AH28</f>
        <v>4900</v>
      </c>
      <c r="AI29" s="29"/>
      <c r="AJ29" s="29"/>
      <c r="AK29" s="28">
        <f>AK28</f>
        <v>9900</v>
      </c>
      <c r="AL29" s="29"/>
      <c r="AM29" s="29"/>
      <c r="AN29" s="28">
        <f>AN28</f>
        <v>9800</v>
      </c>
      <c r="AO29" s="29"/>
      <c r="AP29" s="29"/>
      <c r="AQ29" s="28">
        <f>AQ28</f>
        <v>9600</v>
      </c>
      <c r="AR29" s="29"/>
      <c r="AS29" s="29"/>
      <c r="AT29" s="28">
        <f>AT28</f>
        <v>8500</v>
      </c>
    </row>
    <row r="30" spans="2:46" ht="15.75" thickBot="1">
      <c r="F30" s="58" t="s">
        <v>7</v>
      </c>
      <c r="G30" s="54"/>
      <c r="H30" s="59"/>
      <c r="I30" s="57">
        <f>I29-H29</f>
        <v>8500</v>
      </c>
    </row>
    <row r="31" spans="2:46">
      <c r="B31" s="2" t="s">
        <v>64</v>
      </c>
    </row>
    <row r="32" spans="2:46">
      <c r="B32" s="2" t="s">
        <v>65</v>
      </c>
    </row>
    <row r="33" spans="2:2">
      <c r="B33" s="2" t="s">
        <v>66</v>
      </c>
    </row>
  </sheetData>
  <autoFilter ref="C3:P3"/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tabSelected="1" workbookViewId="0">
      <selection activeCell="D23" sqref="D23"/>
    </sheetView>
  </sheetViews>
  <sheetFormatPr defaultRowHeight="12.75"/>
  <cols>
    <col min="1" max="1" width="6.28515625" customWidth="1"/>
    <col min="2" max="2" width="13.28515625" customWidth="1"/>
    <col min="3" max="3" width="9.42578125" bestFit="1" customWidth="1"/>
    <col min="4" max="4" width="35.140625" customWidth="1"/>
    <col min="5" max="5" width="17.5703125" customWidth="1"/>
    <col min="6" max="6" width="10.7109375" customWidth="1"/>
    <col min="7" max="7" width="11" customWidth="1"/>
    <col min="8" max="8" width="12.85546875" bestFit="1" customWidth="1"/>
    <col min="9" max="9" width="12.28515625" bestFit="1" customWidth="1"/>
    <col min="10" max="10" width="9.7109375" bestFit="1" customWidth="1"/>
  </cols>
  <sheetData>
    <row r="1" spans="2:8" ht="13.5" thickBot="1"/>
    <row r="2" spans="2:8" ht="13.5" thickBot="1">
      <c r="B2" s="61" t="s">
        <v>62</v>
      </c>
      <c r="C2" s="62"/>
      <c r="D2" s="63"/>
    </row>
    <row r="3" spans="2:8">
      <c r="B3" s="60" t="s">
        <v>14</v>
      </c>
      <c r="C3" s="42" t="s">
        <v>1</v>
      </c>
      <c r="D3" s="42" t="s">
        <v>10</v>
      </c>
      <c r="E3" s="1" t="s">
        <v>56</v>
      </c>
      <c r="F3" s="1" t="s">
        <v>11</v>
      </c>
      <c r="G3" s="1" t="s">
        <v>12</v>
      </c>
      <c r="H3" s="1" t="s">
        <v>13</v>
      </c>
    </row>
    <row r="4" spans="2:8">
      <c r="B4" s="6"/>
      <c r="C4" s="6"/>
      <c r="D4" s="6"/>
      <c r="E4" s="6"/>
      <c r="F4" s="12">
        <v>0</v>
      </c>
      <c r="G4" s="12">
        <v>0</v>
      </c>
      <c r="H4" s="6"/>
    </row>
    <row r="5" spans="2:8">
      <c r="B5" s="40"/>
      <c r="C5" s="43"/>
      <c r="D5" s="41" t="s">
        <v>55</v>
      </c>
      <c r="E5" s="40"/>
      <c r="F5" s="44"/>
      <c r="G5" s="44"/>
      <c r="H5" s="46">
        <v>5000</v>
      </c>
    </row>
    <row r="6" spans="2:8">
      <c r="B6" s="41" t="s">
        <v>42</v>
      </c>
      <c r="C6" s="43">
        <v>41275</v>
      </c>
      <c r="D6" s="41" t="s">
        <v>32</v>
      </c>
      <c r="E6" s="41" t="s">
        <v>57</v>
      </c>
      <c r="F6" s="45">
        <v>100</v>
      </c>
      <c r="G6" s="45">
        <v>0</v>
      </c>
      <c r="H6" s="47">
        <f>H5-F6</f>
        <v>4900</v>
      </c>
    </row>
    <row r="7" spans="2:8">
      <c r="B7" s="41" t="s">
        <v>43</v>
      </c>
      <c r="C7" s="43">
        <v>41276</v>
      </c>
      <c r="D7" s="41" t="s">
        <v>33</v>
      </c>
      <c r="E7" s="41" t="s">
        <v>58</v>
      </c>
      <c r="F7" s="45">
        <v>200</v>
      </c>
      <c r="G7" s="45">
        <v>0</v>
      </c>
      <c r="H7" s="47">
        <f>H6-F7</f>
        <v>4700</v>
      </c>
    </row>
    <row r="8" spans="2:8">
      <c r="B8" s="40">
        <v>800001</v>
      </c>
      <c r="C8" s="43">
        <v>41278</v>
      </c>
      <c r="D8" s="40" t="s">
        <v>20</v>
      </c>
      <c r="E8" s="40"/>
      <c r="F8" s="45">
        <v>500</v>
      </c>
      <c r="G8" s="45">
        <v>0</v>
      </c>
      <c r="H8" s="47">
        <f t="shared" ref="H8:H18" si="0">H7-F8</f>
        <v>4200</v>
      </c>
    </row>
    <row r="9" spans="2:8">
      <c r="B9" s="41">
        <v>800002</v>
      </c>
      <c r="C9" s="43">
        <v>41279</v>
      </c>
      <c r="D9" s="40" t="s">
        <v>20</v>
      </c>
      <c r="E9" s="40"/>
      <c r="F9" s="45">
        <v>100</v>
      </c>
      <c r="G9" s="45">
        <v>0</v>
      </c>
      <c r="H9" s="47">
        <f t="shared" si="0"/>
        <v>4100</v>
      </c>
    </row>
    <row r="10" spans="2:8">
      <c r="B10" s="40">
        <v>800003</v>
      </c>
      <c r="C10" s="43">
        <v>41279</v>
      </c>
      <c r="D10" s="40" t="s">
        <v>19</v>
      </c>
      <c r="E10" s="40"/>
      <c r="F10" s="45">
        <v>200</v>
      </c>
      <c r="G10" s="45">
        <v>0</v>
      </c>
      <c r="H10" s="47">
        <f t="shared" si="0"/>
        <v>3900</v>
      </c>
    </row>
    <row r="11" spans="2:8">
      <c r="B11" s="41" t="s">
        <v>44</v>
      </c>
      <c r="C11" s="43">
        <v>41281</v>
      </c>
      <c r="D11" s="41" t="s">
        <v>34</v>
      </c>
      <c r="E11" s="40"/>
      <c r="F11" s="45">
        <v>500</v>
      </c>
      <c r="G11" s="45">
        <v>0</v>
      </c>
      <c r="H11" s="47">
        <f t="shared" si="0"/>
        <v>3400</v>
      </c>
    </row>
    <row r="12" spans="2:8">
      <c r="B12" s="41" t="s">
        <v>45</v>
      </c>
      <c r="C12" s="43">
        <v>41312</v>
      </c>
      <c r="D12" s="41" t="s">
        <v>35</v>
      </c>
      <c r="E12" s="40"/>
      <c r="F12" s="45">
        <v>100</v>
      </c>
      <c r="G12" s="45">
        <v>0</v>
      </c>
      <c r="H12" s="47">
        <f t="shared" si="0"/>
        <v>3300</v>
      </c>
    </row>
    <row r="13" spans="2:8">
      <c r="B13" s="41" t="s">
        <v>46</v>
      </c>
      <c r="C13" s="43">
        <v>41312</v>
      </c>
      <c r="D13" s="41" t="s">
        <v>34</v>
      </c>
      <c r="E13" s="40"/>
      <c r="F13" s="45">
        <v>200</v>
      </c>
      <c r="G13" s="45">
        <v>0</v>
      </c>
      <c r="H13" s="47">
        <f t="shared" si="0"/>
        <v>3100</v>
      </c>
    </row>
    <row r="14" spans="2:8">
      <c r="B14" s="41" t="s">
        <v>47</v>
      </c>
      <c r="C14" s="43">
        <v>41312</v>
      </c>
      <c r="D14" s="41" t="s">
        <v>34</v>
      </c>
      <c r="E14" s="40"/>
      <c r="F14" s="45">
        <v>500</v>
      </c>
      <c r="G14" s="45">
        <v>0</v>
      </c>
      <c r="H14" s="47">
        <f t="shared" si="0"/>
        <v>2600</v>
      </c>
    </row>
    <row r="15" spans="2:8">
      <c r="B15" s="41" t="s">
        <v>48</v>
      </c>
      <c r="C15" s="43">
        <v>41340</v>
      </c>
      <c r="D15" s="41" t="s">
        <v>34</v>
      </c>
      <c r="E15" s="40"/>
      <c r="F15" s="45">
        <v>100</v>
      </c>
      <c r="G15" s="45">
        <v>0</v>
      </c>
      <c r="H15" s="47">
        <f t="shared" si="0"/>
        <v>2500</v>
      </c>
    </row>
    <row r="16" spans="2:8">
      <c r="B16" s="41" t="s">
        <v>49</v>
      </c>
      <c r="C16" s="43">
        <v>41340</v>
      </c>
      <c r="D16" s="41" t="s">
        <v>34</v>
      </c>
      <c r="E16" s="40"/>
      <c r="F16" s="45">
        <v>200</v>
      </c>
      <c r="G16" s="45">
        <v>0</v>
      </c>
      <c r="H16" s="47">
        <f t="shared" si="0"/>
        <v>2300</v>
      </c>
    </row>
    <row r="17" spans="2:10">
      <c r="B17" s="41">
        <v>800004</v>
      </c>
      <c r="C17" s="43">
        <v>41341</v>
      </c>
      <c r="D17" s="41" t="s">
        <v>20</v>
      </c>
      <c r="E17" s="40"/>
      <c r="F17" s="45">
        <v>500</v>
      </c>
      <c r="G17" s="45">
        <v>0</v>
      </c>
      <c r="H17" s="47">
        <f t="shared" si="0"/>
        <v>1800</v>
      </c>
    </row>
    <row r="18" spans="2:10">
      <c r="B18" s="41">
        <v>800005</v>
      </c>
      <c r="C18" s="43">
        <v>41372</v>
      </c>
      <c r="D18" s="41" t="s">
        <v>18</v>
      </c>
      <c r="E18" s="40"/>
      <c r="F18" s="45">
        <v>100</v>
      </c>
      <c r="G18" s="45">
        <v>0</v>
      </c>
      <c r="H18" s="47">
        <f t="shared" si="0"/>
        <v>1700</v>
      </c>
    </row>
    <row r="19" spans="2:10">
      <c r="B19" s="41" t="s">
        <v>50</v>
      </c>
      <c r="C19" s="43">
        <v>41403</v>
      </c>
      <c r="D19" s="41" t="s">
        <v>38</v>
      </c>
      <c r="E19" s="41" t="s">
        <v>59</v>
      </c>
      <c r="F19" s="45"/>
      <c r="G19" s="45">
        <v>4000</v>
      </c>
      <c r="H19" s="47">
        <f>H18+G19</f>
        <v>5700</v>
      </c>
    </row>
    <row r="20" spans="2:10">
      <c r="B20" s="41" t="s">
        <v>51</v>
      </c>
      <c r="C20" s="43">
        <v>41434</v>
      </c>
      <c r="D20" s="41" t="s">
        <v>34</v>
      </c>
      <c r="E20" s="40"/>
      <c r="F20" s="45">
        <v>500</v>
      </c>
      <c r="G20" s="45">
        <v>0</v>
      </c>
      <c r="H20" s="47">
        <f>H19-F20</f>
        <v>5200</v>
      </c>
    </row>
    <row r="21" spans="2:10">
      <c r="B21" s="41" t="s">
        <v>52</v>
      </c>
      <c r="C21" s="43">
        <v>41464</v>
      </c>
      <c r="D21" s="41" t="s">
        <v>34</v>
      </c>
      <c r="E21" s="40"/>
      <c r="F21" s="45">
        <v>100</v>
      </c>
      <c r="G21" s="45">
        <v>0</v>
      </c>
      <c r="H21" s="47">
        <f>H20-F21</f>
        <v>5100</v>
      </c>
    </row>
    <row r="22" spans="2:10">
      <c r="B22" s="41" t="s">
        <v>53</v>
      </c>
      <c r="C22" s="43">
        <v>41495</v>
      </c>
      <c r="D22" s="41" t="s">
        <v>34</v>
      </c>
      <c r="E22" s="40"/>
      <c r="F22" s="45">
        <v>200</v>
      </c>
      <c r="G22" s="45">
        <v>0</v>
      </c>
      <c r="H22" s="47">
        <f>H21-F22</f>
        <v>4900</v>
      </c>
    </row>
    <row r="23" spans="2:10">
      <c r="B23" s="41">
        <v>800006</v>
      </c>
      <c r="C23" s="43">
        <v>41526</v>
      </c>
      <c r="D23" s="41" t="s">
        <v>38</v>
      </c>
      <c r="E23" s="41" t="s">
        <v>60</v>
      </c>
      <c r="F23" s="45"/>
      <c r="G23" s="45">
        <v>5000</v>
      </c>
      <c r="H23" s="47">
        <f>H22+G23</f>
        <v>9900</v>
      </c>
    </row>
    <row r="24" spans="2:10">
      <c r="B24" s="41" t="s">
        <v>54</v>
      </c>
      <c r="C24" s="43">
        <v>41557</v>
      </c>
      <c r="D24" s="41" t="s">
        <v>34</v>
      </c>
      <c r="E24" s="40"/>
      <c r="F24" s="45">
        <v>100</v>
      </c>
      <c r="G24" s="45">
        <v>0</v>
      </c>
      <c r="H24" s="47">
        <f>H23-F24</f>
        <v>9800</v>
      </c>
    </row>
    <row r="25" spans="2:10">
      <c r="B25" s="40">
        <v>800007</v>
      </c>
      <c r="C25" s="43">
        <v>41588</v>
      </c>
      <c r="D25" s="40" t="s">
        <v>19</v>
      </c>
      <c r="E25" s="40"/>
      <c r="F25" s="45">
        <v>200</v>
      </c>
      <c r="G25" s="45">
        <v>0</v>
      </c>
      <c r="H25" s="47">
        <f t="shared" ref="H25:H26" si="1">H24-F25</f>
        <v>9600</v>
      </c>
    </row>
    <row r="26" spans="2:10">
      <c r="B26" s="40">
        <v>800008</v>
      </c>
      <c r="C26" s="43">
        <v>41618</v>
      </c>
      <c r="D26" s="40" t="s">
        <v>20</v>
      </c>
      <c r="E26" s="40"/>
      <c r="F26" s="45">
        <v>500</v>
      </c>
      <c r="G26" s="45">
        <v>0</v>
      </c>
      <c r="H26" s="47">
        <f t="shared" si="1"/>
        <v>9100</v>
      </c>
    </row>
    <row r="27" spans="2:10">
      <c r="B27" s="41">
        <v>800009</v>
      </c>
      <c r="C27" s="43">
        <v>41619</v>
      </c>
      <c r="D27" s="41" t="s">
        <v>18</v>
      </c>
      <c r="E27" s="40"/>
      <c r="F27" s="45">
        <v>600</v>
      </c>
      <c r="G27" s="45">
        <v>0</v>
      </c>
      <c r="H27" s="47">
        <f>H26-F27</f>
        <v>8500</v>
      </c>
      <c r="I27" s="17"/>
      <c r="J27" s="17"/>
    </row>
    <row r="28" spans="2:10">
      <c r="B28" s="40"/>
      <c r="C28" s="40"/>
      <c r="D28" s="40"/>
      <c r="E28" s="40"/>
      <c r="F28" s="40"/>
      <c r="G28" s="40"/>
      <c r="H28" s="40"/>
    </row>
    <row r="29" spans="2:10">
      <c r="B29" s="40"/>
      <c r="C29" s="40"/>
      <c r="D29" s="40"/>
      <c r="E29" s="40"/>
      <c r="F29" s="40"/>
      <c r="G29" s="40"/>
      <c r="H29" s="40"/>
    </row>
    <row r="30" spans="2:10">
      <c r="B30" s="40"/>
      <c r="C30" s="40"/>
      <c r="D30" s="40"/>
      <c r="E30" s="40"/>
      <c r="F30" s="40"/>
      <c r="G30" s="40"/>
      <c r="H30" s="40"/>
    </row>
    <row r="31" spans="2:10">
      <c r="B31" s="40"/>
      <c r="C31" s="40"/>
      <c r="D31" s="40"/>
      <c r="E31" s="40"/>
      <c r="F31" s="40"/>
      <c r="G31" s="40"/>
      <c r="H31" s="40"/>
    </row>
    <row r="32" spans="2:10">
      <c r="B32" s="40"/>
      <c r="C32" s="40"/>
      <c r="D32" s="40"/>
      <c r="E32" s="40"/>
      <c r="F32" s="40"/>
      <c r="G32" s="40"/>
      <c r="H32" s="40"/>
    </row>
    <row r="33" spans="1:8">
      <c r="B33" s="40"/>
      <c r="C33" s="40"/>
      <c r="D33" s="40"/>
      <c r="E33" s="40"/>
      <c r="F33" s="40"/>
      <c r="G33" s="40"/>
      <c r="H33" s="40"/>
    </row>
    <row r="34" spans="1:8">
      <c r="B34" s="42"/>
      <c r="C34" s="42"/>
      <c r="D34" s="42"/>
      <c r="E34" s="42"/>
      <c r="F34" s="42"/>
      <c r="G34" s="42"/>
      <c r="H34" s="42"/>
    </row>
    <row r="35" spans="1:8">
      <c r="B35" s="49" t="s">
        <v>61</v>
      </c>
    </row>
    <row r="37" spans="1:8">
      <c r="A37">
        <v>1</v>
      </c>
      <c r="B37" s="11" t="s">
        <v>63</v>
      </c>
    </row>
    <row r="41" spans="1:8">
      <c r="B41" s="13"/>
      <c r="C41" s="13"/>
      <c r="D41" s="13"/>
      <c r="E41" s="13"/>
      <c r="F41" s="14"/>
      <c r="G41" s="14"/>
      <c r="H41" s="13"/>
    </row>
    <row r="42" spans="1:8">
      <c r="B42" s="13"/>
      <c r="C42" s="13"/>
      <c r="D42" s="13"/>
      <c r="E42" s="13"/>
      <c r="F42" s="14"/>
      <c r="G42" s="14"/>
      <c r="H42" s="13"/>
    </row>
    <row r="43" spans="1:8">
      <c r="B43" s="13"/>
      <c r="C43" s="13"/>
      <c r="D43" s="13"/>
      <c r="E43" s="13"/>
      <c r="F43" s="14"/>
      <c r="G43" s="14"/>
      <c r="H43" s="13"/>
    </row>
    <row r="44" spans="1:8">
      <c r="B44" s="13"/>
      <c r="C44" s="13"/>
      <c r="D44" s="13"/>
      <c r="E44" s="13"/>
      <c r="F44" s="14"/>
      <c r="G44" s="14"/>
      <c r="H44" s="13"/>
    </row>
    <row r="45" spans="1:8">
      <c r="B45" s="13"/>
      <c r="C45" s="13"/>
      <c r="D45" s="13"/>
      <c r="E45" s="13"/>
      <c r="F45" s="14"/>
      <c r="G45" s="14"/>
      <c r="H45" s="13"/>
    </row>
    <row r="46" spans="1:8">
      <c r="B46" s="13"/>
      <c r="C46" s="13"/>
      <c r="D46" s="13"/>
      <c r="E46" s="13"/>
      <c r="F46" s="14"/>
      <c r="G46" s="14"/>
      <c r="H46" s="13"/>
    </row>
    <row r="47" spans="1:8">
      <c r="B47" s="13"/>
      <c r="C47" s="13"/>
      <c r="D47" s="13"/>
      <c r="E47" s="13"/>
      <c r="F47" s="14"/>
      <c r="G47" s="14"/>
      <c r="H47" s="13"/>
    </row>
    <row r="48" spans="1:8">
      <c r="B48" s="13"/>
      <c r="C48" s="13"/>
      <c r="D48" s="13"/>
      <c r="E48" s="13"/>
      <c r="F48" s="14"/>
      <c r="G48" s="14"/>
      <c r="H48" s="13"/>
    </row>
    <row r="49" spans="2:8">
      <c r="B49" s="13"/>
      <c r="C49" s="13"/>
      <c r="D49" s="13"/>
      <c r="E49" s="13"/>
      <c r="F49" s="14"/>
      <c r="G49" s="14"/>
      <c r="H49" s="13"/>
    </row>
    <row r="50" spans="2:8">
      <c r="B50" s="13"/>
      <c r="C50" s="13"/>
      <c r="D50" s="13"/>
      <c r="E50" s="13"/>
      <c r="F50" s="14"/>
      <c r="G50" s="14"/>
      <c r="H50" s="13"/>
    </row>
    <row r="51" spans="2:8">
      <c r="B51" s="13"/>
      <c r="C51" s="13"/>
      <c r="D51" s="13"/>
      <c r="E51" s="13"/>
      <c r="F51" s="14"/>
      <c r="G51" s="14"/>
      <c r="H51" s="13"/>
    </row>
    <row r="52" spans="2:8">
      <c r="B52" s="13"/>
      <c r="C52" s="13"/>
      <c r="D52" s="13"/>
      <c r="E52" s="13"/>
      <c r="F52" s="14"/>
      <c r="G52" s="14"/>
      <c r="H52" s="13"/>
    </row>
    <row r="53" spans="2:8">
      <c r="B53" s="13"/>
      <c r="C53" s="13"/>
      <c r="D53" s="13"/>
      <c r="E53" s="13"/>
      <c r="F53" s="14"/>
      <c r="G53" s="14"/>
      <c r="H53" s="13"/>
    </row>
    <row r="54" spans="2:8">
      <c r="B54" s="13"/>
      <c r="C54" s="13"/>
      <c r="D54" s="13"/>
      <c r="E54" s="13"/>
      <c r="F54" s="14"/>
      <c r="G54" s="14"/>
      <c r="H54" s="13"/>
    </row>
    <row r="55" spans="2:8">
      <c r="B55" s="13"/>
      <c r="C55" s="13"/>
      <c r="D55" s="13"/>
      <c r="E55" s="13"/>
      <c r="F55" s="14"/>
      <c r="G55" s="14"/>
      <c r="H55" s="13"/>
    </row>
    <row r="56" spans="2:8">
      <c r="B56" s="13"/>
      <c r="C56" s="13"/>
      <c r="D56" s="13"/>
      <c r="E56" s="13"/>
      <c r="F56" s="14"/>
      <c r="G56" s="14"/>
      <c r="H56" s="13"/>
    </row>
    <row r="57" spans="2:8">
      <c r="B57" s="13"/>
      <c r="C57" s="13"/>
      <c r="D57" s="13"/>
      <c r="E57" s="13"/>
      <c r="F57" s="14"/>
      <c r="G57" s="14"/>
      <c r="H57" s="13"/>
    </row>
    <row r="58" spans="2:8">
      <c r="B58" s="13"/>
      <c r="C58" s="13"/>
      <c r="D58" s="13"/>
      <c r="E58" s="13"/>
      <c r="F58" s="14"/>
      <c r="G58" s="14"/>
      <c r="H58" s="13"/>
    </row>
    <row r="59" spans="2:8">
      <c r="B59" s="13"/>
      <c r="C59" s="13"/>
      <c r="D59" s="13"/>
      <c r="E59" s="13"/>
      <c r="F59" s="14"/>
      <c r="G59" s="14"/>
      <c r="H59" s="13"/>
    </row>
    <row r="60" spans="2:8">
      <c r="B60" s="13"/>
      <c r="C60" s="13"/>
      <c r="D60" s="13"/>
      <c r="E60" s="13"/>
      <c r="F60" s="14"/>
      <c r="G60" s="14"/>
      <c r="H60" s="13"/>
    </row>
    <row r="61" spans="2:8">
      <c r="B61" s="13"/>
      <c r="C61" s="13"/>
      <c r="D61" s="13"/>
      <c r="E61" s="13"/>
      <c r="F61" s="14"/>
      <c r="G61" s="14"/>
      <c r="H61" s="13"/>
    </row>
    <row r="62" spans="2:8">
      <c r="B62" s="13"/>
      <c r="C62" s="13"/>
      <c r="D62" s="13"/>
      <c r="E62" s="13"/>
      <c r="F62" s="14"/>
      <c r="G62" s="14"/>
      <c r="H62" s="13"/>
    </row>
    <row r="63" spans="2:8">
      <c r="B63" s="13"/>
      <c r="C63" s="13"/>
      <c r="D63" s="13"/>
      <c r="E63" s="13"/>
      <c r="F63" s="14"/>
      <c r="G63" s="14"/>
      <c r="H63" s="13"/>
    </row>
    <row r="64" spans="2:8">
      <c r="B64" s="13"/>
      <c r="C64" s="13"/>
      <c r="D64" s="13"/>
      <c r="E64" s="13"/>
      <c r="F64" s="14"/>
      <c r="G64" s="14"/>
      <c r="H64" s="13"/>
    </row>
    <row r="65" spans="2:8">
      <c r="B65" s="13"/>
      <c r="C65" s="13"/>
      <c r="D65" s="13"/>
      <c r="E65" s="13"/>
      <c r="F65" s="14"/>
      <c r="G65" s="14"/>
      <c r="H65" s="13"/>
    </row>
    <row r="66" spans="2:8">
      <c r="B66" s="13"/>
      <c r="C66" s="13"/>
      <c r="D66" s="13"/>
      <c r="E66" s="13"/>
      <c r="F66" s="14"/>
      <c r="G66" s="14"/>
      <c r="H66" s="13"/>
    </row>
    <row r="67" spans="2:8">
      <c r="B67" s="13"/>
      <c r="C67" s="13"/>
      <c r="D67" s="13"/>
      <c r="E67" s="13"/>
      <c r="F67" s="14"/>
      <c r="G67" s="14"/>
      <c r="H67" s="13"/>
    </row>
    <row r="68" spans="2:8">
      <c r="B68" s="13"/>
      <c r="C68" s="13"/>
      <c r="D68" s="13"/>
      <c r="E68" s="13"/>
      <c r="F68" s="14"/>
      <c r="G68" s="14"/>
      <c r="H68" s="13"/>
    </row>
    <row r="69" spans="2:8">
      <c r="B69" s="13"/>
      <c r="C69" s="13"/>
      <c r="D69" s="13"/>
      <c r="E69" s="13"/>
      <c r="F69" s="14"/>
      <c r="G69" s="14"/>
      <c r="H69" s="13"/>
    </row>
    <row r="70" spans="2:8">
      <c r="B70" s="13"/>
      <c r="C70" s="13"/>
      <c r="D70" s="13"/>
      <c r="E70" s="13"/>
      <c r="F70" s="14"/>
      <c r="G70" s="14"/>
      <c r="H70" s="13"/>
    </row>
    <row r="71" spans="2:8">
      <c r="B71" s="13"/>
      <c r="C71" s="13"/>
      <c r="D71" s="13"/>
      <c r="E71" s="13"/>
      <c r="F71" s="14"/>
      <c r="G71" s="14"/>
      <c r="H71" s="13"/>
    </row>
    <row r="72" spans="2:8">
      <c r="B72" s="13"/>
      <c r="C72" s="13"/>
      <c r="D72" s="13"/>
      <c r="E72" s="13"/>
      <c r="F72" s="14"/>
      <c r="G72" s="14"/>
      <c r="H72" s="13"/>
    </row>
    <row r="73" spans="2:8">
      <c r="F73" s="10"/>
      <c r="G73" s="10"/>
    </row>
    <row r="74" spans="2:8">
      <c r="F74" s="10"/>
      <c r="G74" s="10"/>
    </row>
    <row r="75" spans="2:8">
      <c r="F75" s="10"/>
      <c r="G7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 Reconciliation</vt:lpstr>
      <vt:lpstr>Daily Update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Prakash</cp:lastModifiedBy>
  <dcterms:created xsi:type="dcterms:W3CDTF">1996-10-14T23:33:28Z</dcterms:created>
  <dcterms:modified xsi:type="dcterms:W3CDTF">2013-01-23T12:57:02Z</dcterms:modified>
</cp:coreProperties>
</file>