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4355" windowHeight="59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U45" i="1" l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U43" i="1"/>
  <c r="U46" i="1" s="1"/>
  <c r="T43" i="1"/>
  <c r="S43" i="1"/>
  <c r="S46" i="1" s="1"/>
  <c r="R43" i="1"/>
  <c r="R46" i="1" s="1"/>
  <c r="Q43" i="1"/>
  <c r="Q46" i="1" s="1"/>
  <c r="P43" i="1"/>
  <c r="O43" i="1"/>
  <c r="O46" i="1" s="1"/>
  <c r="N43" i="1"/>
  <c r="N46" i="1" s="1"/>
  <c r="M43" i="1"/>
  <c r="M46" i="1" s="1"/>
  <c r="L43" i="1"/>
  <c r="K43" i="1"/>
  <c r="K46" i="1" s="1"/>
  <c r="J43" i="1"/>
  <c r="J46" i="1" s="1"/>
  <c r="I43" i="1"/>
  <c r="I46" i="1" s="1"/>
  <c r="H43" i="1"/>
  <c r="G43" i="1"/>
  <c r="G46" i="1" s="1"/>
  <c r="F43" i="1"/>
  <c r="F46" i="1" s="1"/>
  <c r="E43" i="1"/>
  <c r="E46" i="1" s="1"/>
  <c r="D43" i="1"/>
  <c r="C43" i="1"/>
  <c r="C46" i="1" s="1"/>
  <c r="T46" i="1"/>
  <c r="P46" i="1"/>
  <c r="L46" i="1"/>
  <c r="H46" i="1"/>
  <c r="D46" i="1"/>
  <c r="B46" i="1"/>
  <c r="B45" i="1"/>
  <c r="B44" i="1"/>
  <c r="B43" i="1"/>
  <c r="B27" i="1" l="1"/>
  <c r="B31" i="1"/>
  <c r="B33" i="1"/>
  <c r="C31" i="1" s="1"/>
  <c r="D31" i="1" l="1"/>
  <c r="C33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5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B36" i="1"/>
  <c r="E31" i="1" l="1"/>
  <c r="E33" i="1" s="1"/>
  <c r="F31" i="1" s="1"/>
  <c r="F33" i="1" s="1"/>
  <c r="D33" i="1"/>
  <c r="B13" i="1"/>
  <c r="G31" i="1" l="1"/>
  <c r="G33" i="1" s="1"/>
  <c r="B14" i="1"/>
  <c r="B16" i="1" s="1"/>
  <c r="B19" i="1" s="1"/>
  <c r="B23" i="1" s="1"/>
  <c r="B24" i="1"/>
  <c r="C13" i="1"/>
  <c r="C14" i="1" s="1"/>
  <c r="C16" i="1" s="1"/>
  <c r="C19" i="1" s="1"/>
  <c r="H31" i="1" l="1"/>
  <c r="H33" i="1" s="1"/>
  <c r="I31" i="1" s="1"/>
  <c r="B26" i="1"/>
  <c r="D13" i="1"/>
  <c r="D14" i="1" s="1"/>
  <c r="D16" i="1" s="1"/>
  <c r="D19" i="1" s="1"/>
  <c r="I33" i="1" l="1"/>
  <c r="J31" i="1" s="1"/>
  <c r="E13" i="1"/>
  <c r="E14" i="1" s="1"/>
  <c r="E16" i="1" s="1"/>
  <c r="E19" i="1" s="1"/>
  <c r="J33" i="1" l="1"/>
  <c r="K31" i="1" s="1"/>
  <c r="F13" i="1"/>
  <c r="F14" i="1" s="1"/>
  <c r="F16" i="1" s="1"/>
  <c r="F19" i="1" s="1"/>
  <c r="K33" i="1" l="1"/>
  <c r="L31" i="1" s="1"/>
  <c r="G13" i="1"/>
  <c r="G14" i="1" s="1"/>
  <c r="G16" i="1" s="1"/>
  <c r="G19" i="1" s="1"/>
  <c r="L33" i="1" l="1"/>
  <c r="M31" i="1" s="1"/>
  <c r="H13" i="1"/>
  <c r="H14" i="1" s="1"/>
  <c r="H16" i="1" s="1"/>
  <c r="H19" i="1" s="1"/>
  <c r="M33" i="1" l="1"/>
  <c r="N31" i="1" s="1"/>
  <c r="I13" i="1"/>
  <c r="I14" i="1" s="1"/>
  <c r="I16" i="1" s="1"/>
  <c r="I19" i="1" s="1"/>
  <c r="N33" i="1" l="1"/>
  <c r="O31" i="1" s="1"/>
  <c r="J13" i="1"/>
  <c r="J14" i="1" s="1"/>
  <c r="J16" i="1" s="1"/>
  <c r="J19" i="1" s="1"/>
  <c r="O33" i="1" l="1"/>
  <c r="P31" i="1" s="1"/>
  <c r="K13" i="1"/>
  <c r="K14" i="1" s="1"/>
  <c r="K16" i="1" s="1"/>
  <c r="K19" i="1" s="1"/>
  <c r="P33" i="1" l="1"/>
  <c r="Q31" i="1" s="1"/>
  <c r="L13" i="1"/>
  <c r="L14" i="1" s="1"/>
  <c r="L16" i="1" s="1"/>
  <c r="L19" i="1" s="1"/>
  <c r="Q33" i="1" l="1"/>
  <c r="R31" i="1"/>
  <c r="M13" i="1"/>
  <c r="M14" i="1" s="1"/>
  <c r="M16" i="1" s="1"/>
  <c r="M19" i="1" s="1"/>
  <c r="R33" i="1" l="1"/>
  <c r="S31" i="1"/>
  <c r="N13" i="1"/>
  <c r="N14" i="1" s="1"/>
  <c r="N16" i="1" s="1"/>
  <c r="N19" i="1" s="1"/>
  <c r="S33" i="1" l="1"/>
  <c r="T31" i="1"/>
  <c r="O13" i="1"/>
  <c r="O14" i="1" s="1"/>
  <c r="O16" i="1" s="1"/>
  <c r="O19" i="1" s="1"/>
  <c r="T33" i="1" l="1"/>
  <c r="U31" i="1" s="1"/>
  <c r="U33" i="1" s="1"/>
  <c r="P13" i="1"/>
  <c r="P14" i="1" s="1"/>
  <c r="P16" i="1" s="1"/>
  <c r="P19" i="1" s="1"/>
  <c r="Q13" i="1" l="1"/>
  <c r="Q14" i="1" s="1"/>
  <c r="Q16" i="1" s="1"/>
  <c r="Q19" i="1" s="1"/>
  <c r="R13" i="1" l="1"/>
  <c r="R14" i="1" s="1"/>
  <c r="R16" i="1" s="1"/>
  <c r="R19" i="1" s="1"/>
  <c r="S13" i="1" l="1"/>
  <c r="S14" i="1" s="1"/>
  <c r="S16" i="1" s="1"/>
  <c r="S19" i="1" s="1"/>
  <c r="T13" i="1" l="1"/>
  <c r="T14" i="1" s="1"/>
  <c r="T16" i="1" s="1"/>
  <c r="T19" i="1" s="1"/>
  <c r="U13" i="1" l="1"/>
  <c r="U14" i="1" s="1"/>
  <c r="U16" i="1" s="1"/>
  <c r="U19" i="1" s="1"/>
</calcChain>
</file>

<file path=xl/sharedStrings.xml><?xml version="1.0" encoding="utf-8"?>
<sst xmlns="http://schemas.openxmlformats.org/spreadsheetml/2006/main" count="63" uniqueCount="60">
  <si>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</si>
  <si>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</si>
  <si>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</si>
  <si>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</si>
  <si>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</si>
  <si>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</si>
  <si>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</si>
  <si>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</si>
  <si>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</si>
  <si>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</si>
  <si>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</si>
  <si>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FY25</t>
  </si>
  <si>
    <t>FY26</t>
  </si>
  <si>
    <t>FY27</t>
  </si>
  <si>
    <t>FY28</t>
  </si>
  <si>
    <t>FY29</t>
  </si>
  <si>
    <t>FY30</t>
  </si>
  <si>
    <t>FY31</t>
  </si>
  <si>
    <t>FY32</t>
  </si>
  <si>
    <t>FY33</t>
  </si>
  <si>
    <t xml:space="preserve">Income </t>
  </si>
  <si>
    <t>Total Income</t>
  </si>
  <si>
    <t>Operating Expenditure</t>
  </si>
  <si>
    <t>Total operating Expenses</t>
  </si>
  <si>
    <t>PBIDT</t>
  </si>
  <si>
    <t>Depriciation  (IT Act)</t>
  </si>
  <si>
    <t>PBIT</t>
  </si>
  <si>
    <t>Interest &amp; Financing Charges</t>
  </si>
  <si>
    <t>PBT</t>
  </si>
  <si>
    <t>TAX</t>
  </si>
  <si>
    <t>PAT</t>
  </si>
  <si>
    <t>Cash Flow</t>
  </si>
  <si>
    <t>Add, depreciation</t>
  </si>
  <si>
    <t>Add, Interest on Loans</t>
  </si>
  <si>
    <t>Cash Flow to the firm</t>
  </si>
  <si>
    <t>IRR</t>
  </si>
  <si>
    <t xml:space="preserve">Dep IT Act </t>
  </si>
  <si>
    <t>Opening block</t>
  </si>
  <si>
    <t>Add: New Investments</t>
  </si>
  <si>
    <t>Depriciation IT Act @ 15% WDV</t>
  </si>
  <si>
    <t>GROSS BLOCK</t>
  </si>
  <si>
    <t>Investment/Outflows</t>
  </si>
  <si>
    <t xml:space="preserve">Dep Co Act </t>
  </si>
  <si>
    <t>Depriciation Co Act @ 5.28 % SLM</t>
  </si>
  <si>
    <t>Calculation of Tax</t>
  </si>
  <si>
    <t>Tax Calculation</t>
  </si>
  <si>
    <t>a Profit before Tax</t>
  </si>
  <si>
    <t>b Add Depriciation as per books</t>
  </si>
  <si>
    <t>c Less Dep as per IT Rules</t>
  </si>
  <si>
    <t>e Set off prior period loss</t>
  </si>
  <si>
    <t>f' carry over of loss not set off</t>
  </si>
  <si>
    <t>f Net taxable profit d+e</t>
  </si>
  <si>
    <t>g Tax out flow as per IT Act</t>
  </si>
  <si>
    <t>h MAT</t>
  </si>
  <si>
    <t xml:space="preserve">I Tax out flow </t>
  </si>
  <si>
    <t xml:space="preserve">j MAT set off </t>
  </si>
  <si>
    <t xml:space="preserve">j' carry over of MAT not set off </t>
  </si>
  <si>
    <t>k Tax payable</t>
  </si>
  <si>
    <t xml:space="preserve">d Taxable Income </t>
  </si>
  <si>
    <t>CASH- FLOWS (all in Rs Crs)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</si>
</sst>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5" fillId="0" borderId="0" applyFill="0" applyBorder="0" applyAlignment="0" applyProtection="0"/>
  </cellStyleXfs>
  <cellXfs count="41">
    <xf numFmtId="0" fontId="0" fillId="0" borderId="0" xfId="0"/>
    <xf numFmtId="43" fontId="0" fillId="4" borderId="0" xfId="1" applyFont="1" applyFill="1"/>
    <xf numFmtId="0" fontId="0" fillId="0" borderId="0" xfId="0"/>
    <xf numFmtId="0" fontId="2" fillId="0" borderId="0" xfId="0" applyFont="1"/>
    <xf numFmtId="2" fontId="0" fillId="0" borderId="0" xfId="0" applyNumberFormat="1"/>
    <xf numFmtId="0" fontId="3" fillId="0" borderId="0" xfId="0" applyFont="1"/>
    <xf numFmtId="43" fontId="0" fillId="0" borderId="0" xfId="1" applyFont="1"/>
    <xf numFmtId="2" fontId="2" fillId="0" borderId="0" xfId="0" applyNumberFormat="1" applyFont="1"/>
    <xf numFmtId="164" fontId="0" fillId="0" borderId="0" xfId="2" applyNumberFormat="1" applyFont="1"/>
    <xf numFmtId="0" fontId="0" fillId="0" borderId="0" xfId="0" applyFont="1" applyAlignment="1">
      <alignment horizontal="left" indent="6"/>
    </xf>
    <xf numFmtId="0" fontId="5" fillId="0" borderId="0" xfId="3" applyFont="1"/>
    <xf numFmtId="0" fontId="6" fillId="0" borderId="0" xfId="3" applyFont="1"/>
    <xf numFmtId="0" fontId="0" fillId="2" borderId="0" xfId="0" applyFill="1"/>
    <xf numFmtId="0" fontId="2" fillId="2" borderId="0" xfId="0" applyFont="1" applyFill="1"/>
    <xf numFmtId="2" fontId="0" fillId="2" borderId="0" xfId="0" applyNumberFormat="1" applyFill="1"/>
    <xf numFmtId="43" fontId="2" fillId="0" borderId="0" xfId="1" applyFont="1"/>
    <xf numFmtId="0" fontId="6" fillId="3" borderId="0" xfId="3" applyFont="1" applyFill="1"/>
    <xf numFmtId="10" fontId="2" fillId="3" borderId="0" xfId="0" applyNumberFormat="1" applyFont="1" applyFill="1"/>
    <xf numFmtId="0" fontId="7" fillId="0" borderId="0" xfId="0" applyFont="1"/>
    <xf numFmtId="9" fontId="1" fillId="0" borderId="0" xfId="2" applyFont="1"/>
    <xf numFmtId="0" fontId="0" fillId="0" borderId="0" xfId="0"/>
    <xf numFmtId="0" fontId="2" fillId="0" borderId="0" xfId="0" applyFont="1"/>
    <xf numFmtId="2" fontId="0" fillId="0" borderId="0" xfId="0" applyNumberFormat="1"/>
    <xf numFmtId="165" fontId="0" fillId="0" borderId="0" xfId="0" applyNumberFormat="1"/>
    <xf numFmtId="43" fontId="0" fillId="0" borderId="0" xfId="1" applyFont="1"/>
    <xf numFmtId="0" fontId="0" fillId="0" borderId="0" xfId="0"/>
    <xf numFmtId="2" fontId="0" fillId="0" borderId="0" xfId="0" applyNumberFormat="1"/>
    <xf numFmtId="165" fontId="0" fillId="0" borderId="0" xfId="0" applyNumberFormat="1"/>
    <xf numFmtId="43" fontId="0" fillId="0" borderId="0" xfId="1" applyFont="1"/>
    <xf numFmtId="0" fontId="6" fillId="0" borderId="0" xfId="3" applyFont="1"/>
    <xf numFmtId="2" fontId="0" fillId="2" borderId="0" xfId="0" applyNumberFormat="1" applyFill="1"/>
    <xf numFmtId="43" fontId="2" fillId="0" borderId="0" xfId="1" applyFont="1"/>
    <xf numFmtId="0" fontId="0" fillId="0" borderId="0" xfId="0"/>
    <xf numFmtId="0" fontId="2" fillId="0" borderId="0" xfId="0" applyFont="1"/>
    <xf numFmtId="2" fontId="0" fillId="0" borderId="0" xfId="0" applyNumberFormat="1"/>
    <xf numFmtId="2" fontId="0" fillId="0" borderId="0" xfId="0" applyNumberFormat="1"/>
    <xf numFmtId="165" fontId="0" fillId="0" borderId="0" xfId="0" applyNumberFormat="1"/>
    <xf numFmtId="43" fontId="0" fillId="0" borderId="0" xfId="1" applyFont="1"/>
    <xf numFmtId="0" fontId="4" fillId="0" borderId="0" xfId="3"/>
    <xf numFmtId="0" fontId="4" fillId="0" borderId="0" xfId="3" applyFill="1"/>
    <xf numFmtId="43" fontId="0" fillId="0" borderId="0" xfId="0" applyNumberFormat="1"/>
  </cellXfs>
  <cellStyles count="5">
    <cellStyle name="Comma" xfId="1" builtinId="3"/>
    <cellStyle name="Normal" xfId="0" builtinId="0"/>
    <cellStyle name="Normal 2" xfId="3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tabSelected="1" topLeftCell="A35" workbookViewId="0">
      <selection activeCell="A3" sqref="A3"/>
    </sheetView>
  </sheetViews>
  <sheetFormatPr defaultRowHeight="15" x14ac:dyDescent="0.25"/>
  <cols>
    <col min="1" max="1" width="38.5703125" customWidth="1"/>
  </cols>
  <sheetData>
    <row r="2" spans="1:21" ht="18.75" x14ac:dyDescent="0.3">
      <c r="A2" s="18" t="s">
        <v>59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</row>
    <row r="3" spans="1:21" x14ac:dyDescent="0.25">
      <c r="A3" s="5" t="s">
        <v>40</v>
      </c>
      <c r="B3" s="27">
        <v>5.58</v>
      </c>
      <c r="C3" s="27">
        <v>30.58</v>
      </c>
      <c r="D3" s="27">
        <v>30.58</v>
      </c>
      <c r="E3" s="27">
        <v>30.58</v>
      </c>
      <c r="F3" s="27">
        <v>30.58</v>
      </c>
      <c r="G3" s="27">
        <v>30.58</v>
      </c>
      <c r="H3" s="27">
        <v>30.58</v>
      </c>
      <c r="I3" s="27">
        <v>30.58</v>
      </c>
      <c r="J3" s="27">
        <v>30.58</v>
      </c>
      <c r="K3" s="27">
        <v>30.58</v>
      </c>
      <c r="L3" s="27">
        <v>30.58</v>
      </c>
      <c r="M3" s="27">
        <v>30.58</v>
      </c>
      <c r="N3" s="27">
        <v>30.58</v>
      </c>
      <c r="O3" s="27">
        <v>30.58</v>
      </c>
      <c r="P3" s="27">
        <v>30.58</v>
      </c>
      <c r="Q3" s="27">
        <v>30.58</v>
      </c>
      <c r="R3" s="27">
        <v>30.58</v>
      </c>
      <c r="S3" s="27">
        <v>30.58</v>
      </c>
      <c r="T3" s="27">
        <v>30.58</v>
      </c>
      <c r="U3" s="27">
        <v>30.58</v>
      </c>
    </row>
    <row r="4" spans="1:21" x14ac:dyDescent="0.25">
      <c r="A4" s="12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  <c r="S4" s="12" t="s">
        <v>17</v>
      </c>
      <c r="T4" s="12" t="s">
        <v>18</v>
      </c>
      <c r="U4" s="12" t="s">
        <v>19</v>
      </c>
    </row>
    <row r="5" spans="1:21" x14ac:dyDescent="0.25">
      <c r="A5" s="13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x14ac:dyDescent="0.25">
      <c r="A6" s="2" t="s">
        <v>21</v>
      </c>
      <c r="B6" s="15">
        <v>6.9195631280000001</v>
      </c>
      <c r="C6" s="15">
        <v>9.2414695280000014</v>
      </c>
      <c r="D6" s="15">
        <v>11.543192786600001</v>
      </c>
      <c r="E6" s="15">
        <v>11.543192786600001</v>
      </c>
      <c r="F6" s="15">
        <v>12.152693216600001</v>
      </c>
      <c r="G6" s="15">
        <v>12.76963124243</v>
      </c>
      <c r="H6" s="15">
        <v>12.76963124243</v>
      </c>
      <c r="I6" s="15">
        <v>13.409606693930003</v>
      </c>
      <c r="J6" s="15">
        <v>14.090104497209003</v>
      </c>
      <c r="K6" s="15">
        <v>14.090104497209003</v>
      </c>
      <c r="L6" s="15">
        <v>14.090104497209003</v>
      </c>
      <c r="M6" s="15">
        <v>15.510957432779946</v>
      </c>
      <c r="N6" s="15">
        <v>15.510957432779946</v>
      </c>
      <c r="O6" s="15">
        <v>15.510957432779946</v>
      </c>
      <c r="P6" s="15">
        <v>16.298083203764303</v>
      </c>
      <c r="Q6" s="15">
        <v>16.298083203764303</v>
      </c>
      <c r="R6" s="15">
        <v>16.298083203764303</v>
      </c>
      <c r="S6" s="15">
        <v>17.125416976208275</v>
      </c>
      <c r="T6" s="15">
        <v>17.125416976208275</v>
      </c>
      <c r="U6" s="15">
        <v>17.125416976208275</v>
      </c>
    </row>
    <row r="7" spans="1:21" x14ac:dyDescent="0.25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13" t="s">
        <v>22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A9" s="3" t="s">
        <v>23</v>
      </c>
      <c r="B9" s="7">
        <v>5.1729523608219967</v>
      </c>
      <c r="C9" s="7">
        <v>7.5485810265150022</v>
      </c>
      <c r="D9" s="7">
        <v>9.4960514218699306</v>
      </c>
      <c r="E9" s="7">
        <v>9.5176834218699291</v>
      </c>
      <c r="F9" s="7">
        <v>10.051273922764242</v>
      </c>
      <c r="G9" s="7">
        <v>10.610806463920081</v>
      </c>
      <c r="H9" s="7">
        <v>10.635139521968082</v>
      </c>
      <c r="I9" s="7">
        <v>11.201324421563193</v>
      </c>
      <c r="J9" s="7">
        <v>11.827518965531832</v>
      </c>
      <c r="K9" s="7">
        <v>11.854890346539937</v>
      </c>
      <c r="L9" s="7">
        <v>11.883356582788368</v>
      </c>
      <c r="M9" s="7">
        <v>13.154747628034196</v>
      </c>
      <c r="N9" s="7">
        <v>13.185536709160496</v>
      </c>
      <c r="O9" s="7">
        <v>13.21755735353185</v>
      </c>
      <c r="P9" s="7">
        <v>13.960354161215086</v>
      </c>
      <c r="Q9" s="7">
        <v>13.994987690167143</v>
      </c>
      <c r="R9" s="7">
        <v>14.03100656027728</v>
      </c>
      <c r="S9" s="7">
        <v>14.820531242981074</v>
      </c>
      <c r="T9" s="7">
        <v>14.8594892528922</v>
      </c>
      <c r="U9" s="7">
        <v>14.90000558319977</v>
      </c>
    </row>
    <row r="11" spans="1:21" x14ac:dyDescent="0.25">
      <c r="A11" s="13" t="s">
        <v>24</v>
      </c>
      <c r="B11" s="14">
        <f>B6-B9</f>
        <v>1.7466107671780033</v>
      </c>
      <c r="C11" s="30">
        <f t="shared" ref="C11:U11" si="0">C6-C9</f>
        <v>1.6928885014849993</v>
      </c>
      <c r="D11" s="30">
        <f t="shared" si="0"/>
        <v>2.04714136473007</v>
      </c>
      <c r="E11" s="30">
        <f t="shared" si="0"/>
        <v>2.0255093647300715</v>
      </c>
      <c r="F11" s="30">
        <f t="shared" si="0"/>
        <v>2.1014192938357592</v>
      </c>
      <c r="G11" s="30">
        <f t="shared" si="0"/>
        <v>2.1588247785099188</v>
      </c>
      <c r="H11" s="30">
        <f t="shared" si="0"/>
        <v>2.1344917204619183</v>
      </c>
      <c r="I11" s="30">
        <f t="shared" si="0"/>
        <v>2.2082822723668105</v>
      </c>
      <c r="J11" s="30">
        <f t="shared" si="0"/>
        <v>2.2625855316771712</v>
      </c>
      <c r="K11" s="30">
        <f t="shared" si="0"/>
        <v>2.2352141506690657</v>
      </c>
      <c r="L11" s="30">
        <f t="shared" si="0"/>
        <v>2.2067479144206352</v>
      </c>
      <c r="M11" s="30">
        <f t="shared" si="0"/>
        <v>2.3562098047457507</v>
      </c>
      <c r="N11" s="30">
        <f t="shared" si="0"/>
        <v>2.32542072361945</v>
      </c>
      <c r="O11" s="30">
        <f t="shared" si="0"/>
        <v>2.2934000792480962</v>
      </c>
      <c r="P11" s="30">
        <f t="shared" si="0"/>
        <v>2.337729042549217</v>
      </c>
      <c r="Q11" s="30">
        <f t="shared" si="0"/>
        <v>2.3030955135971602</v>
      </c>
      <c r="R11" s="30">
        <f t="shared" si="0"/>
        <v>2.2670766434870231</v>
      </c>
      <c r="S11" s="30">
        <f t="shared" si="0"/>
        <v>2.3048857332272004</v>
      </c>
      <c r="T11" s="30">
        <f t="shared" si="0"/>
        <v>2.2659277233160751</v>
      </c>
      <c r="U11" s="30">
        <f t="shared" si="0"/>
        <v>2.2254113930085051</v>
      </c>
    </row>
    <row r="13" spans="1:21" x14ac:dyDescent="0.25">
      <c r="A13" s="2" t="s">
        <v>25</v>
      </c>
      <c r="B13" s="6">
        <f>B33</f>
        <v>0.83699999999999997</v>
      </c>
      <c r="C13" s="28">
        <f>C33</f>
        <v>4.4614500000000001</v>
      </c>
      <c r="D13" s="28">
        <f>D33</f>
        <v>3.7922325000000003</v>
      </c>
      <c r="E13" s="28">
        <f>E33</f>
        <v>3.223397625</v>
      </c>
      <c r="F13" s="28">
        <f>F33</f>
        <v>2.7398879812500003</v>
      </c>
      <c r="G13" s="28">
        <f>G33</f>
        <v>2.3289047840625003</v>
      </c>
      <c r="H13" s="28">
        <f>H33</f>
        <v>1.9795690664531251</v>
      </c>
      <c r="I13" s="28">
        <f>I33</f>
        <v>1.6826337064851564</v>
      </c>
      <c r="J13" s="28">
        <f>J33</f>
        <v>1.430238650512383</v>
      </c>
      <c r="K13" s="28">
        <f>K33</f>
        <v>1.2157028529355256</v>
      </c>
      <c r="L13" s="28">
        <f>L33</f>
        <v>1.0333474249951968</v>
      </c>
      <c r="M13" s="28">
        <f>M33</f>
        <v>0.8783453112459173</v>
      </c>
      <c r="N13" s="28">
        <f>N33</f>
        <v>0.74659351455902967</v>
      </c>
      <c r="O13" s="28">
        <f>O33</f>
        <v>0.63460448737517516</v>
      </c>
      <c r="P13" s="28">
        <f>P33</f>
        <v>0.53941381426889889</v>
      </c>
      <c r="Q13" s="28">
        <f>Q33</f>
        <v>0.45850174212856404</v>
      </c>
      <c r="R13" s="28">
        <f>R33</f>
        <v>0.38972648080927946</v>
      </c>
      <c r="S13" s="28">
        <f>S33</f>
        <v>0.33126750868788751</v>
      </c>
      <c r="T13" s="28">
        <f>T33</f>
        <v>0.28157738238470442</v>
      </c>
      <c r="U13" s="28">
        <f>U33</f>
        <v>0.23934077502699871</v>
      </c>
    </row>
    <row r="14" spans="1:21" x14ac:dyDescent="0.25">
      <c r="A14" s="3" t="s">
        <v>26</v>
      </c>
      <c r="B14" s="15">
        <f>B11-B13</f>
        <v>0.90961076717800338</v>
      </c>
      <c r="C14" s="31">
        <f t="shared" ref="C14:U14" si="1">C11-C13</f>
        <v>-2.7685614985150009</v>
      </c>
      <c r="D14" s="31">
        <f t="shared" si="1"/>
        <v>-1.7450911352699303</v>
      </c>
      <c r="E14" s="31">
        <f t="shared" si="1"/>
        <v>-1.1978882602699286</v>
      </c>
      <c r="F14" s="31">
        <f t="shared" si="1"/>
        <v>-0.63846868741424112</v>
      </c>
      <c r="G14" s="31">
        <f t="shared" si="1"/>
        <v>-0.17008000555258151</v>
      </c>
      <c r="H14" s="31">
        <f t="shared" si="1"/>
        <v>0.15492265400879313</v>
      </c>
      <c r="I14" s="31">
        <f t="shared" si="1"/>
        <v>0.5256485658816541</v>
      </c>
      <c r="J14" s="31">
        <f t="shared" si="1"/>
        <v>0.83234688116478828</v>
      </c>
      <c r="K14" s="31">
        <f t="shared" si="1"/>
        <v>1.0195112977335401</v>
      </c>
      <c r="L14" s="31">
        <f t="shared" si="1"/>
        <v>1.1734004894254384</v>
      </c>
      <c r="M14" s="31">
        <f t="shared" si="1"/>
        <v>1.4778644934998333</v>
      </c>
      <c r="N14" s="31">
        <f t="shared" si="1"/>
        <v>1.5788272090604203</v>
      </c>
      <c r="O14" s="31">
        <f t="shared" si="1"/>
        <v>1.6587955918729209</v>
      </c>
      <c r="P14" s="31">
        <f t="shared" si="1"/>
        <v>1.7983152282803181</v>
      </c>
      <c r="Q14" s="31">
        <f t="shared" si="1"/>
        <v>1.8445937714685963</v>
      </c>
      <c r="R14" s="31">
        <f t="shared" si="1"/>
        <v>1.8773501626777436</v>
      </c>
      <c r="S14" s="31">
        <f t="shared" si="1"/>
        <v>1.9736182245393128</v>
      </c>
      <c r="T14" s="31">
        <f t="shared" si="1"/>
        <v>1.9843503409313707</v>
      </c>
      <c r="U14" s="31">
        <f t="shared" si="1"/>
        <v>1.9860706179815064</v>
      </c>
    </row>
    <row r="15" spans="1:21" x14ac:dyDescent="0.25">
      <c r="A15" s="2" t="s">
        <v>27</v>
      </c>
      <c r="B15" s="6">
        <v>0.28999999999999998</v>
      </c>
      <c r="C15" s="6">
        <v>3.4653640661070173</v>
      </c>
      <c r="D15" s="6">
        <v>3.2876106489767425</v>
      </c>
      <c r="E15" s="6">
        <v>3.0840829863625787</v>
      </c>
      <c r="F15" s="6">
        <v>2.8510438126693618</v>
      </c>
      <c r="G15" s="6">
        <v>2.5842139587906279</v>
      </c>
      <c r="H15" s="6">
        <v>2.2786937760994772</v>
      </c>
      <c r="I15" s="6">
        <v>1.9288731669181101</v>
      </c>
      <c r="J15" s="6">
        <v>1.5283285694054445</v>
      </c>
      <c r="K15" s="6">
        <v>1.0697050052534423</v>
      </c>
      <c r="L15" s="6">
        <v>0.54458102429939981</v>
      </c>
      <c r="M15" s="6">
        <v>3.7716552103717053E-15</v>
      </c>
      <c r="N15" s="6">
        <v>4.3185452158756017E-15</v>
      </c>
      <c r="O15" s="6">
        <v>4.9447342721775632E-15</v>
      </c>
      <c r="P15" s="6">
        <v>5.6617207416433092E-15</v>
      </c>
      <c r="Q15" s="6">
        <v>6.48267024918159E-15</v>
      </c>
      <c r="R15" s="6">
        <v>7.4226574353129193E-15</v>
      </c>
      <c r="S15" s="6">
        <v>8.4989427634332941E-15</v>
      </c>
      <c r="T15" s="6">
        <v>9.7312894641311223E-15</v>
      </c>
      <c r="U15" s="6">
        <v>1.1142326436430134E-14</v>
      </c>
    </row>
    <row r="16" spans="1:21" x14ac:dyDescent="0.25">
      <c r="A16" s="3" t="s">
        <v>28</v>
      </c>
      <c r="B16" s="15">
        <f>B14-B15</f>
        <v>0.61961076717800334</v>
      </c>
      <c r="C16" s="31">
        <f t="shared" ref="C16:U16" si="2">C14-C15</f>
        <v>-6.2339255646220177</v>
      </c>
      <c r="D16" s="31">
        <f t="shared" si="2"/>
        <v>-5.0327017842466724</v>
      </c>
      <c r="E16" s="31">
        <f t="shared" si="2"/>
        <v>-4.2819712466325068</v>
      </c>
      <c r="F16" s="31">
        <f t="shared" si="2"/>
        <v>-3.4895125000836029</v>
      </c>
      <c r="G16" s="31">
        <f t="shared" si="2"/>
        <v>-2.7542939643432094</v>
      </c>
      <c r="H16" s="31">
        <f t="shared" si="2"/>
        <v>-2.1237711220906839</v>
      </c>
      <c r="I16" s="31">
        <f t="shared" si="2"/>
        <v>-1.403224601036456</v>
      </c>
      <c r="J16" s="31">
        <f t="shared" si="2"/>
        <v>-0.6959816882406562</v>
      </c>
      <c r="K16" s="31">
        <f t="shared" si="2"/>
        <v>-5.0193707519902153E-2</v>
      </c>
      <c r="L16" s="31">
        <f t="shared" si="2"/>
        <v>0.62881946512603859</v>
      </c>
      <c r="M16" s="31">
        <f t="shared" si="2"/>
        <v>1.4778644934998295</v>
      </c>
      <c r="N16" s="31">
        <f t="shared" si="2"/>
        <v>1.5788272090604161</v>
      </c>
      <c r="O16" s="31">
        <f t="shared" si="2"/>
        <v>1.658795591872916</v>
      </c>
      <c r="P16" s="31">
        <f t="shared" si="2"/>
        <v>1.7983152282803125</v>
      </c>
      <c r="Q16" s="31">
        <f t="shared" si="2"/>
        <v>1.8445937714685898</v>
      </c>
      <c r="R16" s="31">
        <f t="shared" si="2"/>
        <v>1.8773501626777362</v>
      </c>
      <c r="S16" s="31">
        <f t="shared" si="2"/>
        <v>1.9736182245393044</v>
      </c>
      <c r="T16" s="31">
        <f t="shared" si="2"/>
        <v>1.984350340931361</v>
      </c>
      <c r="U16" s="31">
        <f t="shared" si="2"/>
        <v>1.9860706179814953</v>
      </c>
    </row>
    <row r="17" spans="1:21" x14ac:dyDescent="0.25">
      <c r="A17" s="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x14ac:dyDescent="0.25">
      <c r="A18" s="2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3" t="s">
        <v>30</v>
      </c>
      <c r="B19" s="15">
        <f>B16-B18</f>
        <v>0.61961076717800334</v>
      </c>
      <c r="C19" s="31">
        <f t="shared" ref="C19:U19" si="3">C16-C18</f>
        <v>-6.2339255646220177</v>
      </c>
      <c r="D19" s="31">
        <f t="shared" si="3"/>
        <v>-5.0327017842466724</v>
      </c>
      <c r="E19" s="31">
        <f t="shared" si="3"/>
        <v>-4.2819712466325068</v>
      </c>
      <c r="F19" s="31">
        <f t="shared" si="3"/>
        <v>-3.4895125000836029</v>
      </c>
      <c r="G19" s="31">
        <f t="shared" si="3"/>
        <v>-2.7542939643432094</v>
      </c>
      <c r="H19" s="31">
        <f t="shared" si="3"/>
        <v>-2.1237711220906839</v>
      </c>
      <c r="I19" s="31">
        <f t="shared" si="3"/>
        <v>-1.403224601036456</v>
      </c>
      <c r="J19" s="31">
        <f t="shared" si="3"/>
        <v>-0.6959816882406562</v>
      </c>
      <c r="K19" s="31">
        <f t="shared" si="3"/>
        <v>-5.0193707519902153E-2</v>
      </c>
      <c r="L19" s="31">
        <f t="shared" si="3"/>
        <v>0.62881946512603859</v>
      </c>
      <c r="M19" s="31">
        <f t="shared" si="3"/>
        <v>1.4778644934998295</v>
      </c>
      <c r="N19" s="31">
        <f t="shared" si="3"/>
        <v>1.5788272090604161</v>
      </c>
      <c r="O19" s="31">
        <f t="shared" si="3"/>
        <v>1.658795591872916</v>
      </c>
      <c r="P19" s="31">
        <f t="shared" si="3"/>
        <v>1.7983152282803125</v>
      </c>
      <c r="Q19" s="31">
        <f t="shared" si="3"/>
        <v>1.8445937714685898</v>
      </c>
      <c r="R19" s="31">
        <f t="shared" si="3"/>
        <v>1.8773501626777362</v>
      </c>
      <c r="S19" s="31">
        <f t="shared" si="3"/>
        <v>1.9736182245393044</v>
      </c>
      <c r="T19" s="31">
        <f t="shared" si="3"/>
        <v>1.984350340931361</v>
      </c>
      <c r="U19" s="31">
        <f t="shared" si="3"/>
        <v>1.9860706179814953</v>
      </c>
    </row>
    <row r="20" spans="1:21" x14ac:dyDescent="0.25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x14ac:dyDescent="0.25">
      <c r="A21" s="11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5" customFormat="1" x14ac:dyDescent="0.25">
      <c r="A22" s="29" t="s">
        <v>41</v>
      </c>
      <c r="B22" s="25">
        <v>-3.58</v>
      </c>
      <c r="C22" s="25">
        <v>-25</v>
      </c>
    </row>
    <row r="23" spans="1:21" x14ac:dyDescent="0.25">
      <c r="A23" s="10" t="s">
        <v>30</v>
      </c>
      <c r="B23" s="4">
        <f>B19</f>
        <v>0.61961076717800334</v>
      </c>
      <c r="C23" s="4">
        <v>-6.2339255646220177</v>
      </c>
      <c r="D23" s="4">
        <v>-5.0327017842466724</v>
      </c>
      <c r="E23" s="4">
        <v>-4.2819712466325068</v>
      </c>
      <c r="F23" s="4">
        <v>-3.4895125000836029</v>
      </c>
      <c r="G23" s="4">
        <v>-2.7542939643432094</v>
      </c>
      <c r="H23" s="4">
        <v>-2.1237711220906839</v>
      </c>
      <c r="I23" s="4">
        <v>-1.403224601036456</v>
      </c>
      <c r="J23" s="4">
        <v>-0.6959816882406562</v>
      </c>
      <c r="K23" s="4">
        <v>-5.0193707519902153E-2</v>
      </c>
      <c r="L23" s="4">
        <v>0.10824413552725531</v>
      </c>
      <c r="M23" s="4">
        <v>0.25439760280520285</v>
      </c>
      <c r="N23" s="4">
        <v>0.2717771886361684</v>
      </c>
      <c r="O23" s="4">
        <v>0.28554283831324501</v>
      </c>
      <c r="P23" s="4">
        <v>0.30955956055158818</v>
      </c>
      <c r="Q23" s="4">
        <v>0.31752588662559367</v>
      </c>
      <c r="R23" s="4">
        <v>0.32316452767611525</v>
      </c>
      <c r="S23" s="4">
        <v>0.33973598214437217</v>
      </c>
      <c r="T23" s="4">
        <v>0.34158339420087258</v>
      </c>
      <c r="U23" s="4">
        <v>0.34187952037457792</v>
      </c>
    </row>
    <row r="24" spans="1:21" x14ac:dyDescent="0.25">
      <c r="A24" s="10" t="s">
        <v>32</v>
      </c>
      <c r="B24" s="4">
        <f>B13</f>
        <v>0.83699999999999997</v>
      </c>
      <c r="C24" s="4">
        <v>4.4614500000000001</v>
      </c>
      <c r="D24" s="4">
        <v>3.7922325000000003</v>
      </c>
      <c r="E24" s="4">
        <v>3.223397625</v>
      </c>
      <c r="F24" s="4">
        <v>2.7398879812500003</v>
      </c>
      <c r="G24" s="4">
        <v>2.3289047840625003</v>
      </c>
      <c r="H24" s="4">
        <v>1.9795690664531251</v>
      </c>
      <c r="I24" s="4">
        <v>1.6826337064851564</v>
      </c>
      <c r="J24" s="4">
        <v>1.430238650512383</v>
      </c>
      <c r="K24" s="4">
        <v>1.2157028529355256</v>
      </c>
      <c r="L24" s="4">
        <v>1.0333474249951968</v>
      </c>
      <c r="M24" s="4">
        <v>0.8783453112459173</v>
      </c>
      <c r="N24" s="4">
        <v>0.74659351455902967</v>
      </c>
      <c r="O24" s="4">
        <v>0.63460448737517516</v>
      </c>
      <c r="P24" s="4">
        <v>0.53941381426889889</v>
      </c>
      <c r="Q24" s="4">
        <v>0.45850174212856404</v>
      </c>
      <c r="R24" s="4">
        <v>0.38972648080927946</v>
      </c>
      <c r="S24" s="4">
        <v>0.33126750868788751</v>
      </c>
      <c r="T24" s="4">
        <v>0.28157738238470442</v>
      </c>
      <c r="U24" s="4">
        <v>0.23934077502699871</v>
      </c>
    </row>
    <row r="25" spans="1:21" x14ac:dyDescent="0.25">
      <c r="A25" s="10" t="s">
        <v>33</v>
      </c>
      <c r="B25" s="4">
        <f>B15</f>
        <v>0.28999999999999998</v>
      </c>
      <c r="C25" s="4">
        <v>3.4653640661070173</v>
      </c>
      <c r="D25" s="4">
        <v>3.2876106489767425</v>
      </c>
      <c r="E25" s="4">
        <v>3.0840829863625787</v>
      </c>
      <c r="F25" s="4">
        <v>2.8510438126693618</v>
      </c>
      <c r="G25" s="4">
        <v>2.5842139587906279</v>
      </c>
      <c r="H25" s="4">
        <v>2.2786937760994772</v>
      </c>
      <c r="I25" s="4">
        <v>1.9288731669181101</v>
      </c>
      <c r="J25" s="4">
        <v>1.5283285694054445</v>
      </c>
      <c r="K25" s="4">
        <v>1.0697050052534423</v>
      </c>
      <c r="L25" s="4">
        <v>0.54458102429939981</v>
      </c>
      <c r="M25" s="4">
        <v>3.7716552103717053E-15</v>
      </c>
      <c r="N25" s="4">
        <v>4.3185452158756017E-15</v>
      </c>
      <c r="O25" s="4">
        <v>4.9447342721775632E-15</v>
      </c>
      <c r="P25" s="4">
        <v>5.6617207416433092E-15</v>
      </c>
      <c r="Q25" s="4">
        <v>6.48267024918159E-15</v>
      </c>
      <c r="R25" s="4">
        <v>7.4226574353129193E-15</v>
      </c>
      <c r="S25" s="4">
        <v>8.4989427634332941E-15</v>
      </c>
      <c r="T25" s="4">
        <v>9.7312894641311223E-15</v>
      </c>
      <c r="U25" s="4">
        <v>1.1142326436430134E-14</v>
      </c>
    </row>
    <row r="26" spans="1:21" x14ac:dyDescent="0.25">
      <c r="A26" s="11" t="s">
        <v>34</v>
      </c>
      <c r="B26" s="4">
        <f>SUM(B22:B25)</f>
        <v>-1.8333892328219967</v>
      </c>
      <c r="C26" s="26">
        <f t="shared" ref="C26:U26" si="4">SUM(C22:C25)</f>
        <v>-23.307111498515003</v>
      </c>
      <c r="D26" s="26">
        <f t="shared" si="4"/>
        <v>2.0471413647300705</v>
      </c>
      <c r="E26" s="26">
        <f t="shared" si="4"/>
        <v>2.0255093647300719</v>
      </c>
      <c r="F26" s="26">
        <f t="shared" si="4"/>
        <v>2.1014192938357592</v>
      </c>
      <c r="G26" s="26">
        <f t="shared" si="4"/>
        <v>2.1588247785099188</v>
      </c>
      <c r="H26" s="26">
        <f t="shared" si="4"/>
        <v>2.1344917204619183</v>
      </c>
      <c r="I26" s="26">
        <f t="shared" si="4"/>
        <v>2.2082822723668105</v>
      </c>
      <c r="J26" s="26">
        <f t="shared" si="4"/>
        <v>2.2625855316771712</v>
      </c>
      <c r="K26" s="26">
        <f t="shared" si="4"/>
        <v>2.2352141506690657</v>
      </c>
      <c r="L26" s="26">
        <f t="shared" si="4"/>
        <v>1.6861725848218518</v>
      </c>
      <c r="M26" s="26">
        <f t="shared" si="4"/>
        <v>1.1327429140511238</v>
      </c>
      <c r="N26" s="26">
        <f t="shared" si="4"/>
        <v>1.0183707031952023</v>
      </c>
      <c r="O26" s="26">
        <f t="shared" si="4"/>
        <v>0.92014732568842517</v>
      </c>
      <c r="P26" s="26">
        <f t="shared" si="4"/>
        <v>0.84897337482049273</v>
      </c>
      <c r="Q26" s="26">
        <f t="shared" si="4"/>
        <v>0.77602762875416409</v>
      </c>
      <c r="R26" s="26">
        <f t="shared" si="4"/>
        <v>0.71289100848540221</v>
      </c>
      <c r="S26" s="26">
        <f t="shared" si="4"/>
        <v>0.67100349083226829</v>
      </c>
      <c r="T26" s="26">
        <f t="shared" si="4"/>
        <v>0.62316077658558677</v>
      </c>
      <c r="U26" s="26">
        <f t="shared" si="4"/>
        <v>0.58122029540158771</v>
      </c>
    </row>
    <row r="27" spans="1:21" x14ac:dyDescent="0.25">
      <c r="A27" s="16" t="s">
        <v>35</v>
      </c>
      <c r="B27" s="17">
        <f>IRR(B26:U26)</f>
        <v>5.3368785821268361E-3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30" spans="1:21" hidden="1" x14ac:dyDescent="0.25">
      <c r="A30" s="21" t="s">
        <v>36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hidden="1" x14ac:dyDescent="0.25">
      <c r="A31" s="20" t="s">
        <v>37</v>
      </c>
      <c r="B31" s="22">
        <f>B3</f>
        <v>5.58</v>
      </c>
      <c r="C31" s="23">
        <f>B31-B33+C32</f>
        <v>29.743000000000002</v>
      </c>
      <c r="D31" s="27">
        <f t="shared" ref="D31:U31" si="5">C31-C33+D32</f>
        <v>25.281550000000003</v>
      </c>
      <c r="E31" s="27">
        <f t="shared" si="5"/>
        <v>21.489317500000002</v>
      </c>
      <c r="F31" s="27">
        <f t="shared" si="5"/>
        <v>18.265919875000002</v>
      </c>
      <c r="G31" s="27">
        <f t="shared" si="5"/>
        <v>15.526031893750002</v>
      </c>
      <c r="H31" s="27">
        <f t="shared" si="5"/>
        <v>13.197127109687502</v>
      </c>
      <c r="I31" s="27">
        <f t="shared" si="5"/>
        <v>11.217558043234376</v>
      </c>
      <c r="J31" s="27">
        <f t="shared" si="5"/>
        <v>9.5349243367492207</v>
      </c>
      <c r="K31" s="27">
        <f t="shared" si="5"/>
        <v>8.1046856862368379</v>
      </c>
      <c r="L31" s="27">
        <f t="shared" si="5"/>
        <v>6.8889828333013128</v>
      </c>
      <c r="M31" s="27">
        <f t="shared" si="5"/>
        <v>5.8556354083061155</v>
      </c>
      <c r="N31" s="27">
        <f t="shared" si="5"/>
        <v>4.9772900970601981</v>
      </c>
      <c r="O31" s="27">
        <f t="shared" si="5"/>
        <v>4.2306965825011682</v>
      </c>
      <c r="P31" s="27">
        <f t="shared" si="5"/>
        <v>3.5960920951259929</v>
      </c>
      <c r="Q31" s="27">
        <f t="shared" si="5"/>
        <v>3.0566782808570938</v>
      </c>
      <c r="R31" s="27">
        <f t="shared" si="5"/>
        <v>2.5981765387285298</v>
      </c>
      <c r="S31" s="27">
        <f t="shared" si="5"/>
        <v>2.2084500579192503</v>
      </c>
      <c r="T31" s="27">
        <f t="shared" si="5"/>
        <v>1.8771825492313627</v>
      </c>
      <c r="U31" s="27">
        <f t="shared" si="5"/>
        <v>1.5956051668466582</v>
      </c>
    </row>
    <row r="32" spans="1:21" hidden="1" x14ac:dyDescent="0.25">
      <c r="A32" s="20" t="s">
        <v>38</v>
      </c>
      <c r="B32" s="24">
        <v>0</v>
      </c>
      <c r="C32" s="24">
        <v>25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</row>
    <row r="33" spans="1:21" hidden="1" x14ac:dyDescent="0.25">
      <c r="A33" s="20" t="s">
        <v>39</v>
      </c>
      <c r="B33" s="22">
        <f>B31*15%</f>
        <v>0.83699999999999997</v>
      </c>
      <c r="C33" s="26">
        <f>C31*15%</f>
        <v>4.4614500000000001</v>
      </c>
      <c r="D33" s="26">
        <f>D31*15%</f>
        <v>3.7922325000000003</v>
      </c>
      <c r="E33" s="26">
        <f t="shared" ref="E33:U33" si="6">E31*15%</f>
        <v>3.223397625</v>
      </c>
      <c r="F33" s="26">
        <f t="shared" si="6"/>
        <v>2.7398879812500003</v>
      </c>
      <c r="G33" s="26">
        <f t="shared" si="6"/>
        <v>2.3289047840625003</v>
      </c>
      <c r="H33" s="26">
        <f t="shared" si="6"/>
        <v>1.9795690664531251</v>
      </c>
      <c r="I33" s="26">
        <f t="shared" si="6"/>
        <v>1.6826337064851564</v>
      </c>
      <c r="J33" s="26">
        <f t="shared" si="6"/>
        <v>1.430238650512383</v>
      </c>
      <c r="K33" s="26">
        <f t="shared" si="6"/>
        <v>1.2157028529355256</v>
      </c>
      <c r="L33" s="26">
        <f t="shared" si="6"/>
        <v>1.0333474249951968</v>
      </c>
      <c r="M33" s="26">
        <f t="shared" si="6"/>
        <v>0.8783453112459173</v>
      </c>
      <c r="N33" s="26">
        <f t="shared" si="6"/>
        <v>0.74659351455902967</v>
      </c>
      <c r="O33" s="26">
        <f t="shared" si="6"/>
        <v>0.63460448737517516</v>
      </c>
      <c r="P33" s="26">
        <f t="shared" si="6"/>
        <v>0.53941381426889889</v>
      </c>
      <c r="Q33" s="26">
        <f t="shared" si="6"/>
        <v>0.45850174212856404</v>
      </c>
      <c r="R33" s="26">
        <f t="shared" si="6"/>
        <v>0.38972648080927946</v>
      </c>
      <c r="S33" s="26">
        <f t="shared" si="6"/>
        <v>0.33126750868788751</v>
      </c>
      <c r="T33" s="26">
        <f t="shared" si="6"/>
        <v>0.28157738238470442</v>
      </c>
      <c r="U33" s="26">
        <f t="shared" si="6"/>
        <v>0.23934077502699871</v>
      </c>
    </row>
    <row r="35" spans="1:21" x14ac:dyDescent="0.25">
      <c r="A35" s="33" t="s">
        <v>42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1:21" x14ac:dyDescent="0.25">
      <c r="A36" s="32" t="s">
        <v>37</v>
      </c>
      <c r="B36" s="35">
        <f>B31</f>
        <v>5.58</v>
      </c>
      <c r="C36" s="36">
        <v>30.285375999999999</v>
      </c>
      <c r="D36" s="36">
        <v>28.686308147199998</v>
      </c>
      <c r="E36" s="36">
        <v>27.171671077027838</v>
      </c>
      <c r="F36" s="36">
        <v>25.737006844160767</v>
      </c>
      <c r="G36" s="36">
        <v>24.37809288278908</v>
      </c>
      <c r="H36" s="36">
        <v>23.090929578577818</v>
      </c>
      <c r="I36" s="36">
        <v>21.871728496828908</v>
      </c>
      <c r="J36" s="36">
        <v>20.716901232196342</v>
      </c>
      <c r="K36" s="36">
        <v>19.623048847136374</v>
      </c>
      <c r="L36" s="36">
        <v>18.586951868007574</v>
      </c>
      <c r="M36" s="36">
        <v>17.605560809376776</v>
      </c>
      <c r="N36" s="36">
        <v>16.675987198641682</v>
      </c>
      <c r="O36" s="36">
        <v>15.795495074553401</v>
      </c>
      <c r="P36" s="36">
        <v>14.961492934616981</v>
      </c>
      <c r="Q36" s="36">
        <v>14.171526107669205</v>
      </c>
      <c r="R36" s="36">
        <v>13.423269529184271</v>
      </c>
      <c r="S36" s="36">
        <v>12.714520898043341</v>
      </c>
      <c r="T36" s="36">
        <v>12.043194194626652</v>
      </c>
      <c r="U36" s="36">
        <v>11.407313541150366</v>
      </c>
    </row>
    <row r="37" spans="1:21" x14ac:dyDescent="0.25">
      <c r="A37" s="32" t="s">
        <v>38</v>
      </c>
      <c r="B37" s="37">
        <v>0</v>
      </c>
      <c r="C37" s="37">
        <v>25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</row>
    <row r="38" spans="1:21" x14ac:dyDescent="0.25">
      <c r="A38" s="32" t="s">
        <v>43</v>
      </c>
      <c r="B38" s="35">
        <v>0.294624</v>
      </c>
      <c r="C38" s="35">
        <v>1.5990678528</v>
      </c>
      <c r="D38" s="35">
        <v>1.5146370701721599</v>
      </c>
      <c r="E38" s="35">
        <v>1.4346642328670698</v>
      </c>
      <c r="F38" s="35">
        <v>1.3589139613716885</v>
      </c>
      <c r="G38" s="35">
        <v>1.2871633042112633</v>
      </c>
      <c r="H38" s="35">
        <v>1.2192010817489087</v>
      </c>
      <c r="I38" s="35">
        <v>1.1548272646325664</v>
      </c>
      <c r="J38" s="35">
        <v>1.0938523850599668</v>
      </c>
      <c r="K38" s="35">
        <v>1.0360969791288006</v>
      </c>
      <c r="L38" s="35">
        <v>0.9813910586307999</v>
      </c>
      <c r="M38" s="35">
        <v>0.92957361073509381</v>
      </c>
      <c r="N38" s="35">
        <v>0.88049212408828081</v>
      </c>
      <c r="O38" s="35">
        <v>0.83400213993641958</v>
      </c>
      <c r="P38" s="35">
        <v>0.78996682694777653</v>
      </c>
      <c r="Q38" s="35">
        <v>0.74825657848493399</v>
      </c>
      <c r="R38" s="35">
        <v>0.70874863114092945</v>
      </c>
      <c r="S38" s="35">
        <v>0.67132670341668843</v>
      </c>
      <c r="T38" s="35">
        <v>0.63588065347628719</v>
      </c>
      <c r="U38" s="35">
        <v>0.60230615497273932</v>
      </c>
    </row>
    <row r="41" spans="1:21" x14ac:dyDescent="0.25">
      <c r="A41" s="33" t="s">
        <v>44</v>
      </c>
    </row>
    <row r="42" spans="1:21" x14ac:dyDescent="0.25">
      <c r="A42" s="29" t="s">
        <v>45</v>
      </c>
    </row>
    <row r="43" spans="1:21" x14ac:dyDescent="0.25">
      <c r="A43" s="38" t="s">
        <v>46</v>
      </c>
      <c r="B43" s="40">
        <f>B16</f>
        <v>0.61961076717800334</v>
      </c>
      <c r="C43" s="40">
        <f t="shared" ref="C43:U43" si="7">C16</f>
        <v>-6.2339255646220177</v>
      </c>
      <c r="D43" s="40">
        <f t="shared" si="7"/>
        <v>-5.0327017842466724</v>
      </c>
      <c r="E43" s="40">
        <f t="shared" si="7"/>
        <v>-4.2819712466325068</v>
      </c>
      <c r="F43" s="40">
        <f t="shared" si="7"/>
        <v>-3.4895125000836029</v>
      </c>
      <c r="G43" s="40">
        <f t="shared" si="7"/>
        <v>-2.7542939643432094</v>
      </c>
      <c r="H43" s="40">
        <f t="shared" si="7"/>
        <v>-2.1237711220906839</v>
      </c>
      <c r="I43" s="40">
        <f t="shared" si="7"/>
        <v>-1.403224601036456</v>
      </c>
      <c r="J43" s="40">
        <f t="shared" si="7"/>
        <v>-0.6959816882406562</v>
      </c>
      <c r="K43" s="40">
        <f t="shared" si="7"/>
        <v>-5.0193707519902153E-2</v>
      </c>
      <c r="L43" s="40">
        <f t="shared" si="7"/>
        <v>0.62881946512603859</v>
      </c>
      <c r="M43" s="40">
        <f t="shared" si="7"/>
        <v>1.4778644934998295</v>
      </c>
      <c r="N43" s="40">
        <f t="shared" si="7"/>
        <v>1.5788272090604161</v>
      </c>
      <c r="O43" s="40">
        <f t="shared" si="7"/>
        <v>1.658795591872916</v>
      </c>
      <c r="P43" s="40">
        <f t="shared" si="7"/>
        <v>1.7983152282803125</v>
      </c>
      <c r="Q43" s="40">
        <f t="shared" si="7"/>
        <v>1.8445937714685898</v>
      </c>
      <c r="R43" s="40">
        <f t="shared" si="7"/>
        <v>1.8773501626777362</v>
      </c>
      <c r="S43" s="40">
        <f t="shared" si="7"/>
        <v>1.9736182245393044</v>
      </c>
      <c r="T43" s="40">
        <f t="shared" si="7"/>
        <v>1.984350340931361</v>
      </c>
      <c r="U43" s="40">
        <f t="shared" si="7"/>
        <v>1.9860706179814953</v>
      </c>
    </row>
    <row r="44" spans="1:21" x14ac:dyDescent="0.25">
      <c r="A44" s="38" t="s">
        <v>47</v>
      </c>
      <c r="B44" s="35">
        <f>B38</f>
        <v>0.294624</v>
      </c>
      <c r="C44" s="35">
        <f t="shared" ref="C44:U44" si="8">C38</f>
        <v>1.5990678528</v>
      </c>
      <c r="D44" s="35">
        <f t="shared" si="8"/>
        <v>1.5146370701721599</v>
      </c>
      <c r="E44" s="35">
        <f t="shared" si="8"/>
        <v>1.4346642328670698</v>
      </c>
      <c r="F44" s="35">
        <f t="shared" si="8"/>
        <v>1.3589139613716885</v>
      </c>
      <c r="G44" s="35">
        <f t="shared" si="8"/>
        <v>1.2871633042112633</v>
      </c>
      <c r="H44" s="35">
        <f t="shared" si="8"/>
        <v>1.2192010817489087</v>
      </c>
      <c r="I44" s="35">
        <f t="shared" si="8"/>
        <v>1.1548272646325664</v>
      </c>
      <c r="J44" s="35">
        <f t="shared" si="8"/>
        <v>1.0938523850599668</v>
      </c>
      <c r="K44" s="35">
        <f t="shared" si="8"/>
        <v>1.0360969791288006</v>
      </c>
      <c r="L44" s="35">
        <f t="shared" si="8"/>
        <v>0.9813910586307999</v>
      </c>
      <c r="M44" s="35">
        <f t="shared" si="8"/>
        <v>0.92957361073509381</v>
      </c>
      <c r="N44" s="35">
        <f t="shared" si="8"/>
        <v>0.88049212408828081</v>
      </c>
      <c r="O44" s="35">
        <f t="shared" si="8"/>
        <v>0.83400213993641958</v>
      </c>
      <c r="P44" s="35">
        <f t="shared" si="8"/>
        <v>0.78996682694777653</v>
      </c>
      <c r="Q44" s="35">
        <f t="shared" si="8"/>
        <v>0.74825657848493399</v>
      </c>
      <c r="R44" s="35">
        <f t="shared" si="8"/>
        <v>0.70874863114092945</v>
      </c>
      <c r="S44" s="35">
        <f t="shared" si="8"/>
        <v>0.67132670341668843</v>
      </c>
      <c r="T44" s="35">
        <f t="shared" si="8"/>
        <v>0.63588065347628719</v>
      </c>
      <c r="U44" s="35">
        <f t="shared" si="8"/>
        <v>0.60230615497273932</v>
      </c>
    </row>
    <row r="45" spans="1:21" x14ac:dyDescent="0.25">
      <c r="A45" s="38" t="s">
        <v>48</v>
      </c>
      <c r="B45" s="40">
        <f>B13</f>
        <v>0.83699999999999997</v>
      </c>
      <c r="C45" s="40">
        <f t="shared" ref="C45:U45" si="9">C13</f>
        <v>4.4614500000000001</v>
      </c>
      <c r="D45" s="40">
        <f t="shared" si="9"/>
        <v>3.7922325000000003</v>
      </c>
      <c r="E45" s="40">
        <f t="shared" si="9"/>
        <v>3.223397625</v>
      </c>
      <c r="F45" s="40">
        <f t="shared" si="9"/>
        <v>2.7398879812500003</v>
      </c>
      <c r="G45" s="40">
        <f t="shared" si="9"/>
        <v>2.3289047840625003</v>
      </c>
      <c r="H45" s="40">
        <f t="shared" si="9"/>
        <v>1.9795690664531251</v>
      </c>
      <c r="I45" s="40">
        <f t="shared" si="9"/>
        <v>1.6826337064851564</v>
      </c>
      <c r="J45" s="40">
        <f t="shared" si="9"/>
        <v>1.430238650512383</v>
      </c>
      <c r="K45" s="40">
        <f t="shared" si="9"/>
        <v>1.2157028529355256</v>
      </c>
      <c r="L45" s="40">
        <f t="shared" si="9"/>
        <v>1.0333474249951968</v>
      </c>
      <c r="M45" s="40">
        <f t="shared" si="9"/>
        <v>0.8783453112459173</v>
      </c>
      <c r="N45" s="40">
        <f t="shared" si="9"/>
        <v>0.74659351455902967</v>
      </c>
      <c r="O45" s="40">
        <f t="shared" si="9"/>
        <v>0.63460448737517516</v>
      </c>
      <c r="P45" s="40">
        <f t="shared" si="9"/>
        <v>0.53941381426889889</v>
      </c>
      <c r="Q45" s="40">
        <f t="shared" si="9"/>
        <v>0.45850174212856404</v>
      </c>
      <c r="R45" s="40">
        <f t="shared" si="9"/>
        <v>0.38972648080927946</v>
      </c>
      <c r="S45" s="40">
        <f t="shared" si="9"/>
        <v>0.33126750868788751</v>
      </c>
      <c r="T45" s="40">
        <f t="shared" si="9"/>
        <v>0.28157738238470442</v>
      </c>
      <c r="U45" s="40">
        <f t="shared" si="9"/>
        <v>0.23934077502699871</v>
      </c>
    </row>
    <row r="46" spans="1:21" x14ac:dyDescent="0.25">
      <c r="A46" s="38" t="s">
        <v>58</v>
      </c>
      <c r="B46" s="40">
        <f>B43-B45+B44</f>
        <v>7.7234767178003372E-2</v>
      </c>
      <c r="C46" s="40">
        <f t="shared" ref="C46:U46" si="10">C43-C45+C44</f>
        <v>-9.0963077118220195</v>
      </c>
      <c r="D46" s="40">
        <f t="shared" si="10"/>
        <v>-7.3102972140745131</v>
      </c>
      <c r="E46" s="40">
        <f t="shared" si="10"/>
        <v>-6.070704638765438</v>
      </c>
      <c r="F46" s="40">
        <f t="shared" si="10"/>
        <v>-4.870486519961915</v>
      </c>
      <c r="G46" s="40">
        <f t="shared" si="10"/>
        <v>-3.7960354441944468</v>
      </c>
      <c r="H46" s="40">
        <f t="shared" si="10"/>
        <v>-2.8841391067949003</v>
      </c>
      <c r="I46" s="40">
        <f t="shared" si="10"/>
        <v>-1.9310310428890463</v>
      </c>
      <c r="J46" s="40">
        <f t="shared" si="10"/>
        <v>-1.0323679536930721</v>
      </c>
      <c r="K46" s="40">
        <f t="shared" si="10"/>
        <v>-0.22979958132662714</v>
      </c>
      <c r="L46" s="40">
        <f t="shared" si="10"/>
        <v>0.57686309876164166</v>
      </c>
      <c r="M46" s="40">
        <f t="shared" si="10"/>
        <v>1.5290927929890059</v>
      </c>
      <c r="N46" s="40">
        <f t="shared" si="10"/>
        <v>1.7127258185896672</v>
      </c>
      <c r="O46" s="40">
        <f t="shared" si="10"/>
        <v>1.8581932444341605</v>
      </c>
      <c r="P46" s="40">
        <f t="shared" si="10"/>
        <v>2.0488682409591901</v>
      </c>
      <c r="Q46" s="40">
        <f t="shared" si="10"/>
        <v>2.1343486078249598</v>
      </c>
      <c r="R46" s="40">
        <f t="shared" si="10"/>
        <v>2.1963723130093862</v>
      </c>
      <c r="S46" s="40">
        <f t="shared" si="10"/>
        <v>2.3136774192681053</v>
      </c>
      <c r="T46" s="40">
        <f t="shared" si="10"/>
        <v>2.3386536120229438</v>
      </c>
      <c r="U46" s="40">
        <f t="shared" si="10"/>
        <v>2.3490359979272357</v>
      </c>
    </row>
    <row r="47" spans="1:21" x14ac:dyDescent="0.25">
      <c r="A47" s="32" t="s">
        <v>49</v>
      </c>
    </row>
    <row r="48" spans="1:21" x14ac:dyDescent="0.25">
      <c r="A48" s="32" t="s">
        <v>50</v>
      </c>
    </row>
    <row r="49" spans="1:1" x14ac:dyDescent="0.25">
      <c r="A49" s="38" t="s">
        <v>51</v>
      </c>
    </row>
    <row r="50" spans="1:1" x14ac:dyDescent="0.25">
      <c r="A50" s="38" t="s">
        <v>52</v>
      </c>
    </row>
    <row r="51" spans="1:1" x14ac:dyDescent="0.25">
      <c r="A51" s="38" t="s">
        <v>53</v>
      </c>
    </row>
    <row r="52" spans="1:1" x14ac:dyDescent="0.25">
      <c r="A52" s="38" t="s">
        <v>54</v>
      </c>
    </row>
    <row r="53" spans="1:1" x14ac:dyDescent="0.25">
      <c r="A53" s="38" t="s">
        <v>55</v>
      </c>
    </row>
    <row r="54" spans="1:1" x14ac:dyDescent="0.25">
      <c r="A54" s="39" t="s">
        <v>56</v>
      </c>
    </row>
    <row r="55" spans="1:1" x14ac:dyDescent="0.25">
      <c r="A55" s="38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</cp:lastModifiedBy>
  <dcterms:created xsi:type="dcterms:W3CDTF">2012-07-16T17:21:58Z</dcterms:created>
  <dcterms:modified xsi:type="dcterms:W3CDTF">2012-07-18T15:57:58Z</dcterms:modified>
</cp:coreProperties>
</file>