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M10" i="1"/>
  <c r="T10" s="1"/>
  <c r="L10"/>
  <c r="S10" s="1"/>
  <c r="K10"/>
  <c r="R10" s="1"/>
  <c r="J10"/>
  <c r="I10"/>
  <c r="H10"/>
  <c r="G10"/>
  <c r="M9"/>
  <c r="T9" s="1"/>
  <c r="L9"/>
  <c r="S9" s="1"/>
  <c r="K9"/>
  <c r="R9" s="1"/>
  <c r="J9"/>
  <c r="I9"/>
  <c r="H9"/>
  <c r="X9" s="1"/>
  <c r="G9"/>
  <c r="W10" l="1"/>
  <c r="N10"/>
  <c r="V10" s="1"/>
  <c r="X10"/>
  <c r="N9"/>
  <c r="V9" s="1"/>
  <c r="W9"/>
  <c r="Q10" l="1"/>
  <c r="Y10" s="1"/>
  <c r="Q9"/>
  <c r="AA9" s="1"/>
  <c r="AC9" s="1"/>
  <c r="AD9" s="1"/>
  <c r="Z10"/>
  <c r="AA10" l="1"/>
  <c r="AC10" s="1"/>
  <c r="AD10" s="1"/>
  <c r="AG10" s="1"/>
  <c r="Y9"/>
  <c r="AG9" s="1"/>
  <c r="Z9"/>
</calcChain>
</file>

<file path=xl/sharedStrings.xml><?xml version="1.0" encoding="utf-8"?>
<sst xmlns="http://schemas.openxmlformats.org/spreadsheetml/2006/main" count="114" uniqueCount="104">
  <si>
    <t>SSA</t>
  </si>
  <si>
    <t>DA</t>
  </si>
  <si>
    <t>TA</t>
  </si>
  <si>
    <t>MA</t>
  </si>
  <si>
    <t>HRA</t>
  </si>
  <si>
    <t>CCA</t>
  </si>
  <si>
    <t>EPF</t>
  </si>
  <si>
    <t>EMPLOYEES</t>
  </si>
  <si>
    <t>EMPLOYER</t>
  </si>
  <si>
    <t>ESI</t>
  </si>
  <si>
    <t>PROFESSIONAL
TAX</t>
  </si>
  <si>
    <t>ADVANCE 
DEDUCTIONS</t>
  </si>
  <si>
    <t>TDS</t>
  </si>
  <si>
    <t xml:space="preserve">PAYMENT </t>
  </si>
  <si>
    <t>RENT PAID</t>
  </si>
  <si>
    <t>HRA EXEMPT</t>
  </si>
  <si>
    <t>MONTHLY</t>
  </si>
  <si>
    <t>ANNUAL</t>
  </si>
  <si>
    <t>CODE</t>
  </si>
  <si>
    <t>12%*(BASIC+DA)</t>
  </si>
  <si>
    <t>BY EMPLOYEES</t>
  </si>
  <si>
    <t>TOTAL</t>
  </si>
  <si>
    <t>FIXED SALARY</t>
  </si>
  <si>
    <t>BASIC</t>
  </si>
  <si>
    <t>ADVANCE SALARY</t>
  </si>
  <si>
    <t>BONUS</t>
  </si>
  <si>
    <t>GROSS SALARY</t>
  </si>
  <si>
    <t>CURRENT MONTH SALARY</t>
  </si>
  <si>
    <t>NAME</t>
  </si>
  <si>
    <t>TAXABLE INCOME</t>
  </si>
  <si>
    <t>(ARREAR PAID)</t>
  </si>
  <si>
    <t>MANNUAL</t>
  </si>
  <si>
    <t>DEDUCTION UNDER CHAPTER VI-A</t>
  </si>
  <si>
    <t>check multiplier</t>
  </si>
  <si>
    <t>MIPL-1</t>
  </si>
  <si>
    <t>MIPL-2</t>
  </si>
  <si>
    <t>MIPL-3</t>
  </si>
  <si>
    <t>MIPL-4</t>
  </si>
  <si>
    <t>MIPL-5</t>
  </si>
  <si>
    <t>MIPL-6</t>
  </si>
  <si>
    <t>MIPL-7</t>
  </si>
  <si>
    <t>MIPL-8</t>
  </si>
  <si>
    <t>MIPL-9</t>
  </si>
  <si>
    <t>MIPL-10</t>
  </si>
  <si>
    <t>MIPL-11</t>
  </si>
  <si>
    <t>MIPL-12</t>
  </si>
  <si>
    <t>MIPL-13</t>
  </si>
  <si>
    <t>MIPL-14</t>
  </si>
  <si>
    <t>MIPL-15</t>
  </si>
  <si>
    <t>MIPL-16</t>
  </si>
  <si>
    <t>MIPL-17</t>
  </si>
  <si>
    <t>MIPL-18</t>
  </si>
  <si>
    <t>MIPL-19</t>
  </si>
  <si>
    <t>MIPL-20</t>
  </si>
  <si>
    <t>MIPL-21</t>
  </si>
  <si>
    <t>MIPL-22</t>
  </si>
  <si>
    <t>MIPL-23</t>
  </si>
  <si>
    <t>MIPL-24</t>
  </si>
  <si>
    <t>MIPL-25</t>
  </si>
  <si>
    <t>MIPL-26</t>
  </si>
  <si>
    <t>MIPL-27</t>
  </si>
  <si>
    <t>MIPL-28</t>
  </si>
  <si>
    <t>MIPL-29</t>
  </si>
  <si>
    <t>MIPL-30</t>
  </si>
  <si>
    <t>MIPL-31</t>
  </si>
  <si>
    <t>MIPL-32</t>
  </si>
  <si>
    <t>MIPL-33</t>
  </si>
  <si>
    <t>MIPL-34</t>
  </si>
  <si>
    <t>MIPL-35</t>
  </si>
  <si>
    <t>MIPL-36</t>
  </si>
  <si>
    <t>MIPL-37</t>
  </si>
  <si>
    <t>MIPL-38</t>
  </si>
  <si>
    <t>MIPL-39</t>
  </si>
  <si>
    <t>MIPL-40</t>
  </si>
  <si>
    <t>MIPL-41</t>
  </si>
  <si>
    <t>MIPL-42</t>
  </si>
  <si>
    <t>MIPL-43</t>
  </si>
  <si>
    <t>MIPL-44</t>
  </si>
  <si>
    <t>MIPL-45</t>
  </si>
  <si>
    <t>MIPL-46</t>
  </si>
  <si>
    <t>MIPL-47</t>
  </si>
  <si>
    <t>MIPL-48</t>
  </si>
  <si>
    <t>MIPL-49</t>
  </si>
  <si>
    <t>MIPL-50</t>
  </si>
  <si>
    <t>MIPL-51</t>
  </si>
  <si>
    <t>MIPL-52</t>
  </si>
  <si>
    <t>MIPL-53</t>
  </si>
  <si>
    <t>MIPL-54</t>
  </si>
  <si>
    <t>MIPL-55</t>
  </si>
  <si>
    <t>MIPL-56</t>
  </si>
  <si>
    <t>MIPL-57</t>
  </si>
  <si>
    <t>MIPL-58</t>
  </si>
  <si>
    <t>MIPL-59</t>
  </si>
  <si>
    <t>MIPL-60</t>
  </si>
  <si>
    <t>MIPL-61</t>
  </si>
  <si>
    <t>MIPL-62</t>
  </si>
  <si>
    <t>MIPL-63</t>
  </si>
  <si>
    <t>MIPL-64</t>
  </si>
  <si>
    <t>MIPL-65</t>
  </si>
  <si>
    <t>MIPL-66</t>
  </si>
  <si>
    <t>MIPL-67</t>
  </si>
  <si>
    <t xml:space="preserve">
SALARY STATEMENT 
FOR THE MONTH OF APRIL 2012</t>
  </si>
  <si>
    <t>a</t>
  </si>
  <si>
    <t>b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</si>
</sst>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8"/>
      <name val="Cambria"/>
      <family val="1"/>
      <scheme val="major"/>
    </font>
  </fonts>
  <fills count="6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0" fillId="0" borderId="0" xfId="0" applyFill="1"/>
    <xf numFmtId="0" fontId="2" fillId="0" borderId="0" xfId="0" applyFont="1" applyFill="1"/>
    <xf numFmtId="0" fontId="2" fillId="0" borderId="0" xfId="0" applyFont="1" applyFill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43" fontId="0" fillId="0" borderId="1" xfId="1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4" borderId="0" xfId="0" applyFill="1"/>
    <xf numFmtId="0" fontId="0" fillId="0" borderId="1" xfId="0" quotePrefix="1" applyFill="1" applyBorder="1" applyAlignment="1">
      <alignment horizontal="center" vertical="center"/>
    </xf>
    <xf numFmtId="0" fontId="0" fillId="0" borderId="0" xfId="0" applyFill="1" applyBorder="1"/>
    <xf numFmtId="0" fontId="2" fillId="0" borderId="0" xfId="0" applyFont="1" applyFill="1" applyBorder="1"/>
    <xf numFmtId="0" fontId="0" fillId="0" borderId="0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 wrapText="1"/>
    </xf>
    <xf numFmtId="0" fontId="0" fillId="5" borderId="3" xfId="0" applyFill="1" applyBorder="1"/>
    <xf numFmtId="0" fontId="0" fillId="5" borderId="4" xfId="0" applyFill="1" applyBorder="1"/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AM92"/>
  <sheetViews>
    <sheetView tabSelected="1" workbookViewId="0">
      <selection activeCell="E11" sqref="E11"/>
    </sheetView>
  </sheetViews>
  <sheetFormatPr defaultRowHeight="15"/>
  <cols>
    <col min="1" max="2" width="9.140625" style="1"/>
    <col min="3" max="3" width="12.140625" style="1" bestFit="1" customWidth="1"/>
    <col min="4" max="4" width="13.28515625" style="1" bestFit="1" customWidth="1"/>
    <col min="5" max="5" width="19.28515625" style="1" bestFit="1" customWidth="1"/>
    <col min="6" max="14" width="9.140625" style="1"/>
    <col min="15" max="15" width="11.5703125" style="1" customWidth="1"/>
    <col min="16" max="16" width="9.140625" style="1"/>
    <col min="17" max="17" width="11.5703125" style="1" bestFit="1" customWidth="1"/>
    <col min="18" max="20" width="9.140625" style="1"/>
    <col min="21" max="21" width="13.85546875" style="1" bestFit="1" customWidth="1"/>
    <col min="22" max="22" width="12.140625" style="1" bestFit="1" customWidth="1"/>
    <col min="23" max="24" width="15.85546875" style="1" bestFit="1" customWidth="1"/>
    <col min="25" max="25" width="11.140625" style="1" bestFit="1" customWidth="1"/>
    <col min="26" max="26" width="10.28515625" style="1" bestFit="1" customWidth="1"/>
    <col min="27" max="27" width="10.28515625" style="1" customWidth="1"/>
    <col min="28" max="28" width="14.85546875" style="1" customWidth="1"/>
    <col min="29" max="30" width="10.28515625" style="1" customWidth="1"/>
    <col min="31" max="31" width="14.5703125" style="1" customWidth="1"/>
    <col min="32" max="32" width="22" style="1" bestFit="1" customWidth="1"/>
    <col min="33" max="33" width="22" style="1" customWidth="1"/>
    <col min="34" max="34" width="16.42578125" style="1" customWidth="1"/>
    <col min="35" max="16384" width="9.140625" style="1"/>
  </cols>
  <sheetData>
    <row r="2" spans="2:39" ht="51.75" customHeight="1">
      <c r="B2" s="27"/>
      <c r="C2" s="27"/>
      <c r="D2" s="27"/>
      <c r="E2" s="27"/>
      <c r="F2" s="27"/>
      <c r="G2" s="27"/>
      <c r="H2" s="27"/>
      <c r="I2" s="28"/>
      <c r="J2" s="21" t="s">
        <v>101</v>
      </c>
      <c r="K2" s="22"/>
      <c r="L2" s="22"/>
      <c r="M2" s="22"/>
      <c r="N2" s="22"/>
      <c r="O2" s="23"/>
      <c r="P2" s="29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7"/>
    </row>
    <row r="3" spans="2:39">
      <c r="AC3" s="15" t="s">
        <v>33</v>
      </c>
      <c r="AD3" s="15"/>
    </row>
    <row r="4" spans="2:39" s="2" customFormat="1">
      <c r="B4" s="6"/>
      <c r="C4" s="11"/>
      <c r="D4" s="11"/>
      <c r="E4" s="11"/>
      <c r="F4" s="11"/>
      <c r="G4" s="11"/>
      <c r="H4" s="6"/>
      <c r="I4" s="6"/>
      <c r="J4" s="6"/>
      <c r="K4" s="6"/>
      <c r="L4" s="6"/>
      <c r="M4" s="6"/>
      <c r="N4" s="6"/>
      <c r="O4" s="6"/>
      <c r="P4" s="6"/>
      <c r="Q4" s="6"/>
      <c r="R4" s="11"/>
      <c r="S4" s="11"/>
      <c r="T4" s="11"/>
      <c r="U4" s="11"/>
      <c r="V4" s="11"/>
      <c r="W4" s="20" t="s">
        <v>6</v>
      </c>
      <c r="X4" s="20"/>
      <c r="Y4" s="20" t="s">
        <v>9</v>
      </c>
      <c r="Z4" s="20"/>
      <c r="AA4" s="24" t="s">
        <v>29</v>
      </c>
      <c r="AB4" s="25"/>
      <c r="AC4" s="26"/>
      <c r="AD4" s="11" t="s">
        <v>16</v>
      </c>
      <c r="AE4" s="11"/>
      <c r="AF4" s="11"/>
      <c r="AG4" s="11"/>
    </row>
    <row r="5" spans="2:39" s="2" customFormat="1" ht="45">
      <c r="B5" s="6" t="s">
        <v>18</v>
      </c>
      <c r="C5" s="11" t="s">
        <v>28</v>
      </c>
      <c r="D5" s="11" t="s">
        <v>22</v>
      </c>
      <c r="E5" s="12" t="s">
        <v>27</v>
      </c>
      <c r="F5" s="11" t="s">
        <v>0</v>
      </c>
      <c r="G5" s="11" t="s">
        <v>21</v>
      </c>
      <c r="H5" s="6" t="s">
        <v>23</v>
      </c>
      <c r="I5" s="6" t="s">
        <v>1</v>
      </c>
      <c r="J5" s="6" t="s">
        <v>0</v>
      </c>
      <c r="K5" s="6" t="s">
        <v>2</v>
      </c>
      <c r="L5" s="6" t="s">
        <v>3</v>
      </c>
      <c r="M5" s="6" t="s">
        <v>5</v>
      </c>
      <c r="N5" s="6" t="s">
        <v>4</v>
      </c>
      <c r="O5" s="7" t="s">
        <v>24</v>
      </c>
      <c r="P5" s="6" t="s">
        <v>25</v>
      </c>
      <c r="Q5" s="7" t="s">
        <v>26</v>
      </c>
      <c r="R5" s="11" t="s">
        <v>2</v>
      </c>
      <c r="S5" s="11" t="s">
        <v>3</v>
      </c>
      <c r="T5" s="11" t="s">
        <v>5</v>
      </c>
      <c r="U5" s="11" t="s">
        <v>14</v>
      </c>
      <c r="V5" s="11" t="s">
        <v>15</v>
      </c>
      <c r="W5" s="11" t="s">
        <v>7</v>
      </c>
      <c r="X5" s="11" t="s">
        <v>8</v>
      </c>
      <c r="Y5" s="11" t="s">
        <v>7</v>
      </c>
      <c r="Z5" s="11" t="s">
        <v>8</v>
      </c>
      <c r="AA5" s="11" t="s">
        <v>16</v>
      </c>
      <c r="AB5" s="12" t="s">
        <v>32</v>
      </c>
      <c r="AC5" s="11" t="s">
        <v>17</v>
      </c>
      <c r="AD5" s="11" t="s">
        <v>12</v>
      </c>
      <c r="AE5" s="12" t="s">
        <v>10</v>
      </c>
      <c r="AF5" s="12" t="s">
        <v>11</v>
      </c>
      <c r="AG5" s="11" t="s">
        <v>13</v>
      </c>
      <c r="AH5" s="3"/>
    </row>
    <row r="6" spans="2:39">
      <c r="B6" s="8"/>
      <c r="C6" s="13"/>
      <c r="D6" s="13"/>
      <c r="E6" s="13"/>
      <c r="F6" s="13"/>
      <c r="G6" s="13"/>
      <c r="H6" s="8"/>
      <c r="I6" s="8"/>
      <c r="J6" s="8"/>
      <c r="K6" s="8">
        <v>800</v>
      </c>
      <c r="L6" s="8">
        <v>1250</v>
      </c>
      <c r="M6" s="8">
        <v>200</v>
      </c>
      <c r="N6" s="8"/>
      <c r="O6" s="8"/>
      <c r="P6" s="8"/>
      <c r="Q6" s="8"/>
      <c r="R6" s="13"/>
      <c r="S6" s="13"/>
      <c r="T6" s="13"/>
      <c r="U6" s="13" t="s">
        <v>20</v>
      </c>
      <c r="V6" s="13"/>
      <c r="W6" s="13" t="s">
        <v>19</v>
      </c>
      <c r="X6" s="13" t="s">
        <v>19</v>
      </c>
      <c r="Y6" s="13"/>
      <c r="Z6" s="13"/>
      <c r="AA6" s="13"/>
      <c r="AB6" s="13"/>
      <c r="AC6" s="13"/>
      <c r="AD6" s="13"/>
      <c r="AE6" s="13"/>
      <c r="AF6" s="11" t="s">
        <v>30</v>
      </c>
      <c r="AG6" s="13"/>
    </row>
    <row r="7" spans="2:39">
      <c r="B7" s="8"/>
      <c r="C7" s="13"/>
      <c r="D7" s="13"/>
      <c r="E7" s="13"/>
      <c r="F7" s="13"/>
      <c r="G7" s="13"/>
      <c r="H7" s="8"/>
      <c r="I7" s="8"/>
      <c r="J7" s="8"/>
      <c r="K7" s="8"/>
      <c r="L7" s="8"/>
      <c r="M7" s="8"/>
      <c r="N7" s="8"/>
      <c r="O7" s="8"/>
      <c r="P7" s="8"/>
      <c r="Q7" s="8"/>
      <c r="R7" s="13"/>
      <c r="S7" s="13"/>
      <c r="T7" s="13"/>
      <c r="U7" s="10" t="s">
        <v>31</v>
      </c>
      <c r="V7" s="13"/>
      <c r="W7" s="13"/>
      <c r="X7" s="13"/>
      <c r="Y7" s="13"/>
      <c r="Z7" s="13"/>
      <c r="AA7" s="13"/>
      <c r="AB7" s="10" t="s">
        <v>31</v>
      </c>
      <c r="AC7" s="13"/>
      <c r="AD7" s="13"/>
      <c r="AE7" s="13"/>
      <c r="AF7" s="10" t="s">
        <v>31</v>
      </c>
      <c r="AG7" s="13"/>
      <c r="AJ7" s="17"/>
      <c r="AK7" s="17"/>
      <c r="AL7" s="17"/>
      <c r="AM7" s="17"/>
    </row>
    <row r="8" spans="2:39"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9"/>
      <c r="AG8" s="9"/>
      <c r="AJ8" s="17"/>
      <c r="AK8" s="17"/>
      <c r="AL8" s="17"/>
      <c r="AM8" s="17"/>
    </row>
    <row r="9" spans="2:39">
      <c r="B9" s="4" t="s">
        <v>34</v>
      </c>
      <c r="C9" s="4" t="s">
        <v>102</v>
      </c>
      <c r="D9" s="4">
        <v>100000</v>
      </c>
      <c r="E9" s="4">
        <v>75000</v>
      </c>
      <c r="F9" s="4">
        <v>0</v>
      </c>
      <c r="G9" s="4">
        <f>SUM(E9:F9)</f>
        <v>75000</v>
      </c>
      <c r="H9" s="4">
        <f>E9*50%</f>
        <v>37500</v>
      </c>
      <c r="I9" s="4">
        <f>E9*15%</f>
        <v>11250</v>
      </c>
      <c r="J9" s="4">
        <f>F9</f>
        <v>0</v>
      </c>
      <c r="K9" s="4">
        <f>ROUND(800/D9*E9,0)</f>
        <v>600</v>
      </c>
      <c r="L9" s="4">
        <f>ROUND(1250/D9*E9,0)</f>
        <v>938</v>
      </c>
      <c r="M9" s="4">
        <f>ROUND(200/D9*E9,0)</f>
        <v>150</v>
      </c>
      <c r="N9" s="4">
        <f>G9-H9-I9-K9-L9-M9-J9</f>
        <v>24562</v>
      </c>
      <c r="O9" s="4"/>
      <c r="P9" s="4"/>
      <c r="Q9" s="4">
        <f>SUM(H9:P9)</f>
        <v>75000</v>
      </c>
      <c r="R9" s="4">
        <f t="shared" ref="R9:T10" si="0">MIN(K$6,K9)</f>
        <v>600</v>
      </c>
      <c r="S9" s="4">
        <f t="shared" si="0"/>
        <v>938</v>
      </c>
      <c r="T9" s="4">
        <f t="shared" si="0"/>
        <v>150</v>
      </c>
      <c r="U9" s="4"/>
      <c r="V9" s="4">
        <f>MAX(MIN(N9,50%*H9,U9-10%*H9),0)</f>
        <v>0</v>
      </c>
      <c r="W9" s="4">
        <f>IF((H9+I9)&lt;=6500,12%*(H9+I9),0)</f>
        <v>0</v>
      </c>
      <c r="X9" s="4">
        <f>IF((H9+I9)&lt;=6500,12%*(H9+I9),0)</f>
        <v>0</v>
      </c>
      <c r="Y9" s="4">
        <f>IF((Q9-P9)&lt;=15000,ROUND(1.75%*(Q9-P9),0),0)</f>
        <v>0</v>
      </c>
      <c r="Z9" s="4">
        <f>IF((Q9-P9)&lt;=15000,ROUND(4.75%*(Q9-P9),0),0)</f>
        <v>0</v>
      </c>
      <c r="AA9" s="4">
        <f>(Q9-R9-S9-V9-W9-X9)</f>
        <v>73462</v>
      </c>
      <c r="AB9" s="4">
        <v>100000</v>
      </c>
      <c r="AC9" s="4">
        <f>MAX(AA9*12-AB9,0)</f>
        <v>781544</v>
      </c>
      <c r="AD9" s="4">
        <f>ROUND((IF(AC9&lt;=200000,0,IF(AC9&lt;=500000,(AC9-200000)*10.3%,IF(AC9&lt;=1000000,(AC9-500000)*20.6%+30900,(AC9-1000000)*30.9%+133900))))/12,-1)</f>
        <v>7410</v>
      </c>
      <c r="AE9" s="4"/>
      <c r="AF9" s="9"/>
      <c r="AG9" s="9">
        <f>Q9-W9-Y9-AD9-AE9-AF9</f>
        <v>67590</v>
      </c>
      <c r="AJ9" s="17"/>
      <c r="AK9" s="17"/>
      <c r="AL9" s="17"/>
      <c r="AM9" s="17"/>
    </row>
    <row r="10" spans="2:39">
      <c r="B10" s="4" t="s">
        <v>35</v>
      </c>
      <c r="C10" s="4" t="s">
        <v>103</v>
      </c>
      <c r="D10" s="4">
        <v>10000</v>
      </c>
      <c r="E10" s="4">
        <v>5000</v>
      </c>
      <c r="F10" s="4">
        <v>0</v>
      </c>
      <c r="G10" s="4">
        <f>SUM(E10:F10)</f>
        <v>5000</v>
      </c>
      <c r="H10" s="4">
        <f>E10*50%</f>
        <v>2500</v>
      </c>
      <c r="I10" s="4">
        <f>E10*15%</f>
        <v>750</v>
      </c>
      <c r="J10" s="4">
        <f>F10</f>
        <v>0</v>
      </c>
      <c r="K10" s="4">
        <f>ROUND(800/D10*E10,0)</f>
        <v>400</v>
      </c>
      <c r="L10" s="4">
        <f>ROUND(1250/D10*E10,0)</f>
        <v>625</v>
      </c>
      <c r="M10" s="4">
        <f>ROUND(200/D10*E10,0)</f>
        <v>100</v>
      </c>
      <c r="N10" s="4">
        <f>G10-H10-I10-K10-L10-M10-J10</f>
        <v>625</v>
      </c>
      <c r="O10" s="4"/>
      <c r="P10" s="4"/>
      <c r="Q10" s="4">
        <f>SUM(H10:P10)</f>
        <v>5000</v>
      </c>
      <c r="R10" s="4">
        <f t="shared" si="0"/>
        <v>400</v>
      </c>
      <c r="S10" s="4">
        <f t="shared" si="0"/>
        <v>625</v>
      </c>
      <c r="T10" s="4">
        <f t="shared" si="0"/>
        <v>100</v>
      </c>
      <c r="U10" s="4"/>
      <c r="V10" s="4">
        <f>MAX(MIN(N10,50%*H10,U10-10%*H10),0)</f>
        <v>0</v>
      </c>
      <c r="W10" s="4">
        <f>IF((H10+I10)&lt;=6500,12%*(H10+I10),0)</f>
        <v>390</v>
      </c>
      <c r="X10" s="4">
        <f>IF((H10+I10)&lt;=6500,12%*(H10+I10),0)</f>
        <v>390</v>
      </c>
      <c r="Y10" s="4">
        <f>IF((Q10-P10)&lt;=15000,ROUND(1.75%*(Q10-P10),0),0)</f>
        <v>88</v>
      </c>
      <c r="Z10" s="4">
        <f>IF((Q10-P10)&lt;=15000,ROUND(4.75%*(Q10-P10),0),0)</f>
        <v>238</v>
      </c>
      <c r="AA10" s="4">
        <f>(Q10-R10-S10-V10-W10-X10)</f>
        <v>3195</v>
      </c>
      <c r="AB10" s="4">
        <v>80000</v>
      </c>
      <c r="AC10" s="4">
        <f>MAX(AA10*12-AB10,0)</f>
        <v>0</v>
      </c>
      <c r="AD10" s="4">
        <f>ROUND((IF(AC10&lt;=200000,0,IF(AC10&lt;=500000,(AC10-200000)*10.3%,IF(AC10&lt;=1000000,(AC10-500000)*20.6%+30900,(AC10-1000000)*30.9%+133900))))/12,-1)</f>
        <v>0</v>
      </c>
      <c r="AE10" s="4"/>
      <c r="AF10" s="9"/>
      <c r="AG10" s="9">
        <f>Q10-W10-Y10-AD10-AE10-AF10</f>
        <v>4522</v>
      </c>
      <c r="AJ10" s="17"/>
      <c r="AK10" s="18"/>
      <c r="AL10" s="19"/>
      <c r="AM10" s="17"/>
    </row>
    <row r="11" spans="2:39">
      <c r="B11" s="4" t="s">
        <v>36</v>
      </c>
      <c r="C11" s="16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9"/>
      <c r="AG11" s="4"/>
      <c r="AJ11" s="17"/>
      <c r="AK11" s="17"/>
      <c r="AL11" s="17"/>
      <c r="AM11" s="17"/>
    </row>
    <row r="12" spans="2:39">
      <c r="B12" s="4" t="s">
        <v>37</v>
      </c>
      <c r="C12" s="16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9"/>
      <c r="AG12" s="4"/>
      <c r="AJ12" s="17"/>
      <c r="AK12" s="17"/>
      <c r="AL12" s="19"/>
      <c r="AM12" s="17"/>
    </row>
    <row r="13" spans="2:39">
      <c r="B13" s="4" t="s">
        <v>38</v>
      </c>
      <c r="C13" s="16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9"/>
      <c r="AG13" s="4"/>
      <c r="AJ13" s="17"/>
      <c r="AK13" s="17"/>
      <c r="AL13" s="17"/>
      <c r="AM13" s="17"/>
    </row>
    <row r="14" spans="2:39">
      <c r="B14" s="4" t="s">
        <v>39</v>
      </c>
      <c r="C14" s="16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9"/>
      <c r="AG14" s="4"/>
      <c r="AJ14" s="17"/>
      <c r="AK14" s="17"/>
      <c r="AL14" s="17"/>
      <c r="AM14" s="17"/>
    </row>
    <row r="15" spans="2:39">
      <c r="B15" s="4" t="s">
        <v>40</v>
      </c>
      <c r="C15" s="16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9"/>
      <c r="AG15" s="4"/>
    </row>
    <row r="16" spans="2:39">
      <c r="B16" s="4" t="s">
        <v>41</v>
      </c>
      <c r="C16" s="16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9"/>
      <c r="AG16" s="4"/>
    </row>
    <row r="17" spans="2:33">
      <c r="B17" s="4" t="s">
        <v>42</v>
      </c>
      <c r="C17" s="16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9"/>
      <c r="AG17" s="4"/>
    </row>
    <row r="18" spans="2:33">
      <c r="B18" s="4" t="s">
        <v>43</v>
      </c>
      <c r="C18" s="16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9"/>
      <c r="AG18" s="4"/>
    </row>
    <row r="19" spans="2:33">
      <c r="B19" s="4" t="s">
        <v>44</v>
      </c>
      <c r="C19" s="16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9"/>
      <c r="AG19" s="4"/>
    </row>
    <row r="20" spans="2:33">
      <c r="B20" s="4" t="s">
        <v>45</v>
      </c>
      <c r="C20" s="16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9"/>
      <c r="AG20" s="4"/>
    </row>
    <row r="21" spans="2:33">
      <c r="B21" s="4" t="s">
        <v>46</v>
      </c>
      <c r="C21" s="16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9"/>
      <c r="AG21" s="4"/>
    </row>
    <row r="22" spans="2:33">
      <c r="B22" s="4" t="s">
        <v>47</v>
      </c>
      <c r="C22" s="16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9"/>
      <c r="AG22" s="4"/>
    </row>
    <row r="23" spans="2:33">
      <c r="B23" s="4" t="s">
        <v>48</v>
      </c>
      <c r="C23" s="16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9"/>
      <c r="AG23" s="4"/>
    </row>
    <row r="24" spans="2:33">
      <c r="B24" s="4" t="s">
        <v>49</v>
      </c>
      <c r="C24" s="16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9"/>
      <c r="AG24" s="4"/>
    </row>
    <row r="25" spans="2:33">
      <c r="B25" s="4" t="s">
        <v>50</v>
      </c>
      <c r="C25" s="16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9"/>
      <c r="AG25" s="4"/>
    </row>
    <row r="26" spans="2:33">
      <c r="B26" s="4" t="s">
        <v>51</v>
      </c>
      <c r="C26" s="16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9"/>
      <c r="AG26" s="4"/>
    </row>
    <row r="27" spans="2:33">
      <c r="B27" s="4" t="s">
        <v>52</v>
      </c>
      <c r="C27" s="16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9"/>
      <c r="AG27" s="4"/>
    </row>
    <row r="28" spans="2:33">
      <c r="B28" s="4" t="s">
        <v>53</v>
      </c>
      <c r="C28" s="16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9"/>
      <c r="AG28" s="4"/>
    </row>
    <row r="29" spans="2:33">
      <c r="B29" s="4" t="s">
        <v>54</v>
      </c>
      <c r="C29" s="16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9"/>
      <c r="AG29" s="4"/>
    </row>
    <row r="30" spans="2:33">
      <c r="B30" s="4" t="s">
        <v>55</v>
      </c>
      <c r="C30" s="16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9"/>
      <c r="AG30" s="4"/>
    </row>
    <row r="31" spans="2:33">
      <c r="B31" s="4" t="s">
        <v>56</v>
      </c>
      <c r="C31" s="16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9"/>
      <c r="AG31" s="4"/>
    </row>
    <row r="32" spans="2:33">
      <c r="B32" s="4" t="s">
        <v>57</v>
      </c>
      <c r="C32" s="16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9"/>
      <c r="AG32" s="4"/>
    </row>
    <row r="33" spans="2:33">
      <c r="B33" s="4" t="s">
        <v>58</v>
      </c>
      <c r="C33" s="16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9"/>
      <c r="AG33" s="4"/>
    </row>
    <row r="34" spans="2:33">
      <c r="B34" s="4" t="s">
        <v>59</v>
      </c>
      <c r="C34" s="16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9"/>
      <c r="AG34" s="4"/>
    </row>
    <row r="35" spans="2:33">
      <c r="B35" s="4" t="s">
        <v>60</v>
      </c>
      <c r="C35" s="16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9"/>
      <c r="AG35" s="4"/>
    </row>
    <row r="36" spans="2:33">
      <c r="B36" s="4" t="s">
        <v>61</v>
      </c>
      <c r="C36" s="16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9"/>
      <c r="AG36" s="4"/>
    </row>
    <row r="37" spans="2:33">
      <c r="B37" s="4" t="s">
        <v>62</v>
      </c>
      <c r="C37" s="16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9"/>
      <c r="AG37" s="4"/>
    </row>
    <row r="38" spans="2:33">
      <c r="B38" s="4" t="s">
        <v>63</v>
      </c>
      <c r="C38" s="16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9"/>
      <c r="AG38" s="4"/>
    </row>
    <row r="39" spans="2:33">
      <c r="B39" s="4" t="s">
        <v>64</v>
      </c>
      <c r="C39" s="16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9"/>
      <c r="AG39" s="4"/>
    </row>
    <row r="40" spans="2:33">
      <c r="B40" s="4" t="s">
        <v>65</v>
      </c>
      <c r="C40" s="16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9"/>
      <c r="AG40" s="4"/>
    </row>
    <row r="41" spans="2:33">
      <c r="B41" s="4" t="s">
        <v>66</v>
      </c>
      <c r="C41" s="16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9"/>
      <c r="AG41" s="4"/>
    </row>
    <row r="42" spans="2:33">
      <c r="B42" s="4" t="s">
        <v>67</v>
      </c>
      <c r="C42" s="16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9"/>
      <c r="AG42" s="4"/>
    </row>
    <row r="43" spans="2:33">
      <c r="B43" s="4" t="s">
        <v>68</v>
      </c>
      <c r="C43" s="16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9"/>
      <c r="AG43" s="4"/>
    </row>
    <row r="44" spans="2:33">
      <c r="B44" s="4" t="s">
        <v>69</v>
      </c>
      <c r="C44" s="16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9"/>
      <c r="AG44" s="4"/>
    </row>
    <row r="45" spans="2:33">
      <c r="B45" s="4" t="s">
        <v>70</v>
      </c>
      <c r="C45" s="16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9"/>
      <c r="AG45" s="4"/>
    </row>
    <row r="46" spans="2:33">
      <c r="B46" s="4" t="s">
        <v>71</v>
      </c>
      <c r="C46" s="16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9"/>
      <c r="AG46" s="4"/>
    </row>
    <row r="47" spans="2:33">
      <c r="B47" s="4" t="s">
        <v>72</v>
      </c>
      <c r="C47" s="16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9"/>
      <c r="AG47" s="4"/>
    </row>
    <row r="48" spans="2:33">
      <c r="B48" s="4" t="s">
        <v>73</v>
      </c>
      <c r="C48" s="16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9"/>
      <c r="AG48" s="4"/>
    </row>
    <row r="49" spans="2:33">
      <c r="B49" s="4" t="s">
        <v>74</v>
      </c>
      <c r="C49" s="16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9"/>
      <c r="AG49" s="4"/>
    </row>
    <row r="50" spans="2:33">
      <c r="B50" s="4" t="s">
        <v>75</v>
      </c>
      <c r="C50" s="16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9"/>
      <c r="AG50" s="4"/>
    </row>
    <row r="51" spans="2:33">
      <c r="B51" s="4" t="s">
        <v>76</v>
      </c>
      <c r="C51" s="16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9"/>
      <c r="AG51" s="4"/>
    </row>
    <row r="52" spans="2:33">
      <c r="B52" s="4" t="s">
        <v>77</v>
      </c>
      <c r="C52" s="16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9"/>
      <c r="AG52" s="4"/>
    </row>
    <row r="53" spans="2:33">
      <c r="B53" s="4" t="s">
        <v>78</v>
      </c>
      <c r="C53" s="16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9"/>
      <c r="AG53" s="4"/>
    </row>
    <row r="54" spans="2:33">
      <c r="B54" s="4" t="s">
        <v>79</v>
      </c>
      <c r="C54" s="16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9"/>
      <c r="AG54" s="4"/>
    </row>
    <row r="55" spans="2:33">
      <c r="B55" s="4" t="s">
        <v>80</v>
      </c>
      <c r="C55" s="16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9"/>
      <c r="AG55" s="4"/>
    </row>
    <row r="56" spans="2:33">
      <c r="B56" s="4" t="s">
        <v>81</v>
      </c>
      <c r="C56" s="16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9"/>
      <c r="AG56" s="4"/>
    </row>
    <row r="57" spans="2:33">
      <c r="B57" s="4" t="s">
        <v>82</v>
      </c>
      <c r="C57" s="16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9"/>
      <c r="AG57" s="4"/>
    </row>
    <row r="58" spans="2:33">
      <c r="B58" s="4" t="s">
        <v>83</v>
      </c>
      <c r="C58" s="16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9"/>
      <c r="AG58" s="4"/>
    </row>
    <row r="59" spans="2:33">
      <c r="B59" s="4" t="s">
        <v>84</v>
      </c>
      <c r="C59" s="16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9"/>
      <c r="AG59" s="4"/>
    </row>
    <row r="60" spans="2:33">
      <c r="B60" s="4" t="s">
        <v>85</v>
      </c>
      <c r="C60" s="16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9"/>
      <c r="AG60" s="4"/>
    </row>
    <row r="61" spans="2:33">
      <c r="B61" s="4" t="s">
        <v>86</v>
      </c>
      <c r="C61" s="16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9"/>
      <c r="AG61" s="4"/>
    </row>
    <row r="62" spans="2:33">
      <c r="B62" s="4" t="s">
        <v>87</v>
      </c>
      <c r="C62" s="16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9"/>
      <c r="AG62" s="4"/>
    </row>
    <row r="63" spans="2:33">
      <c r="B63" s="4" t="s">
        <v>88</v>
      </c>
      <c r="C63" s="16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9"/>
      <c r="AG63" s="4"/>
    </row>
    <row r="64" spans="2:33">
      <c r="B64" s="4" t="s">
        <v>89</v>
      </c>
      <c r="C64" s="16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9"/>
      <c r="AG64" s="4"/>
    </row>
    <row r="65" spans="2:33">
      <c r="B65" s="4" t="s">
        <v>90</v>
      </c>
      <c r="C65" s="16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9"/>
      <c r="AG65" s="4"/>
    </row>
    <row r="66" spans="2:33">
      <c r="B66" s="4" t="s">
        <v>91</v>
      </c>
      <c r="C66" s="16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9"/>
      <c r="AG66" s="4"/>
    </row>
    <row r="67" spans="2:33">
      <c r="B67" s="4" t="s">
        <v>92</v>
      </c>
      <c r="C67" s="16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9"/>
      <c r="AG67" s="4"/>
    </row>
    <row r="68" spans="2:33">
      <c r="B68" s="4" t="s">
        <v>93</v>
      </c>
      <c r="C68" s="16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9"/>
      <c r="AG68" s="4"/>
    </row>
    <row r="69" spans="2:33">
      <c r="B69" s="4" t="s">
        <v>94</v>
      </c>
      <c r="C69" s="16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9"/>
      <c r="AG69" s="4"/>
    </row>
    <row r="70" spans="2:33">
      <c r="B70" s="4" t="s">
        <v>95</v>
      </c>
      <c r="C70" s="16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9"/>
      <c r="AG70" s="4"/>
    </row>
    <row r="71" spans="2:33">
      <c r="B71" s="4" t="s">
        <v>96</v>
      </c>
      <c r="C71" s="16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9"/>
      <c r="AG71" s="4"/>
    </row>
    <row r="72" spans="2:33">
      <c r="B72" s="4" t="s">
        <v>97</v>
      </c>
      <c r="C72" s="16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9"/>
      <c r="AG72" s="4"/>
    </row>
    <row r="73" spans="2:33">
      <c r="B73" s="4" t="s">
        <v>98</v>
      </c>
      <c r="C73" s="16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9"/>
      <c r="AG73" s="4"/>
    </row>
    <row r="74" spans="2:33">
      <c r="B74" s="4" t="s">
        <v>99</v>
      </c>
      <c r="C74" s="16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9"/>
      <c r="AG74" s="4"/>
    </row>
    <row r="75" spans="2:33">
      <c r="B75" s="4" t="s">
        <v>100</v>
      </c>
      <c r="C75" s="16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9"/>
      <c r="AG75" s="4"/>
    </row>
    <row r="76" spans="2:33">
      <c r="B76" s="6"/>
      <c r="C76" s="14"/>
      <c r="D76" s="14"/>
      <c r="E76" s="12"/>
      <c r="F76" s="14"/>
      <c r="G76" s="14"/>
      <c r="H76" s="6"/>
      <c r="I76" s="6"/>
      <c r="J76" s="6"/>
      <c r="K76" s="6"/>
      <c r="L76" s="6"/>
      <c r="M76" s="6"/>
      <c r="N76" s="6"/>
      <c r="O76" s="7"/>
      <c r="P76" s="6"/>
      <c r="Q76" s="7"/>
      <c r="R76" s="14"/>
      <c r="S76" s="14"/>
      <c r="T76" s="14"/>
      <c r="U76" s="14"/>
      <c r="V76" s="14"/>
      <c r="W76" s="14"/>
      <c r="X76" s="14"/>
      <c r="Y76" s="14"/>
      <c r="Z76" s="14"/>
      <c r="AA76" s="14"/>
      <c r="AB76" s="12"/>
      <c r="AC76" s="14"/>
      <c r="AD76" s="14"/>
      <c r="AE76" s="12"/>
      <c r="AF76" s="12"/>
      <c r="AG76" s="14"/>
    </row>
    <row r="77" spans="2:33"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</row>
    <row r="78" spans="2:33"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</row>
    <row r="79" spans="2:33"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</row>
    <row r="80" spans="2:33"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</row>
    <row r="81" spans="2:33"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</row>
    <row r="82" spans="2:33"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</row>
    <row r="83" spans="2:33"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</row>
    <row r="84" spans="2:33"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</row>
    <row r="85" spans="2:33"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</row>
    <row r="86" spans="2:33"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</row>
    <row r="87" spans="2:33"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</row>
    <row r="88" spans="2:33"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</row>
    <row r="89" spans="2:33"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</row>
    <row r="90" spans="2:33"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</row>
    <row r="91" spans="2:33"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</row>
    <row r="92" spans="2:33"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</row>
  </sheetData>
  <mergeCells count="6">
    <mergeCell ref="W4:X4"/>
    <mergeCell ref="Y4:Z4"/>
    <mergeCell ref="J2:O2"/>
    <mergeCell ref="AA4:AC4"/>
    <mergeCell ref="B2:I2"/>
    <mergeCell ref="P2:AG2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2012-04-21T04:49:16Z</dcterms:modified>
</cp:coreProperties>
</file>