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8195" windowHeight="7620"/>
  </bookViews>
  <sheets>
    <sheet name="CF Statement" sheetId="1" r:id="rId1"/>
  </sheets>
  <externalReferences>
    <externalReference r:id="rId2"/>
    <externalReference r:id="rId3"/>
  </externalReferences>
  <definedNames>
    <definedName name="_xlnm.Print_Area" localSheetId="0">'CF Statement'!$A$1:$D$80</definedName>
  </definedNames>
  <calcPr calcId="144525"/>
</workbook>
</file>

<file path=xl/calcChain.xml><?xml version="1.0" encoding="utf-8"?>
<calcChain xmlns="http://schemas.openxmlformats.org/spreadsheetml/2006/main">
  <c r="C8" i="1" l="1"/>
  <c r="C10" i="1"/>
  <c r="C48" i="1" l="1"/>
  <c r="C50" i="1"/>
  <c r="C30" i="1"/>
  <c r="C55" i="1"/>
  <c r="D79" i="1"/>
  <c r="C62" i="1"/>
  <c r="C61" i="1"/>
  <c r="C56" i="1"/>
  <c r="C52" i="1"/>
  <c r="C51" i="1"/>
  <c r="C37" i="1"/>
  <c r="C36" i="1"/>
  <c r="C35" i="1"/>
  <c r="C28" i="1"/>
  <c r="C60" i="1" l="1"/>
  <c r="C25" i="1"/>
  <c r="C19" i="1"/>
  <c r="D75" i="1" l="1"/>
  <c r="D68" i="1"/>
  <c r="D57" i="1"/>
  <c r="D38" i="1"/>
  <c r="D32" i="1"/>
  <c r="D22" i="1"/>
  <c r="D76" i="1" l="1"/>
  <c r="D39" i="1"/>
  <c r="D78" i="1" l="1"/>
  <c r="D80" i="1" s="1"/>
</calcChain>
</file>

<file path=xl/sharedStrings.xml><?xml version="1.0" encoding="utf-8"?>
<sst xmlns="http://schemas.openxmlformats.org/spreadsheetml/2006/main" count="83" uniqueCount="73">
  <si>
    <t>(a) Profit from operating activities</t>
  </si>
  <si>
    <t>Adjustments:</t>
  </si>
  <si>
    <t>Depreciation and amortization</t>
  </si>
  <si>
    <t>(Gain)/Loss on sale of fixed assets</t>
  </si>
  <si>
    <t>(b) Working capital changes:</t>
  </si>
  <si>
    <t>Total of (1)</t>
  </si>
  <si>
    <t>(a) Proceeds from sale of fixed assets</t>
  </si>
  <si>
    <t>(b) Proceeds from sale of investments</t>
  </si>
  <si>
    <t>(f) Dividend received</t>
  </si>
  <si>
    <t>Total of (2)</t>
  </si>
  <si>
    <t>(a) Proceeds from issue of share capital</t>
  </si>
  <si>
    <t>Total of (3)</t>
  </si>
  <si>
    <t>(a) Loss from operating activities</t>
  </si>
  <si>
    <t>Amortization of stock compensation</t>
  </si>
  <si>
    <t>(g) Increase in other non-current assets</t>
  </si>
  <si>
    <t>(d) Interest and other finance costs</t>
  </si>
  <si>
    <t>(e) Share issue expenses</t>
  </si>
  <si>
    <t>CASH FLOW STATEMENT FOR THE PERIOD ENDED ON 29/02/2012</t>
  </si>
  <si>
    <t>SL. NO.</t>
  </si>
  <si>
    <t>PARTICULARS</t>
  </si>
  <si>
    <t>AMOUNT</t>
  </si>
  <si>
    <t>I</t>
  </si>
  <si>
    <t>CASH INFLOW</t>
  </si>
  <si>
    <t>Provision/ (Reversal) for doubtful debts, advances</t>
  </si>
  <si>
    <t>Cash Inflow from Operating activities</t>
  </si>
  <si>
    <t>Cash Inflow from Investing Activities</t>
  </si>
  <si>
    <t>- Decrease in inventories</t>
  </si>
  <si>
    <t>- Decrease in trade receivables</t>
  </si>
  <si>
    <t>- Decrease in short-term loans and advances</t>
  </si>
  <si>
    <t>- Decrease in other current assets</t>
  </si>
  <si>
    <t>- Increase in trade payables</t>
  </si>
  <si>
    <t>- Increase in other current liabilities</t>
  </si>
  <si>
    <t>- Increase in provisions</t>
  </si>
  <si>
    <t>(c) Realisation of long-term loans and advances</t>
  </si>
  <si>
    <t>from subsidiaries/associates/business ventures</t>
  </si>
  <si>
    <t>(d) Decrease in other long-term loans and advances</t>
  </si>
  <si>
    <t>(e) Decrease in other non-current assets</t>
  </si>
  <si>
    <t>Cash Inflow from Financing activities</t>
  </si>
  <si>
    <t>(b) Share application money pending allotment</t>
  </si>
  <si>
    <t>(c) Proceeds from long-term borrowings</t>
  </si>
  <si>
    <t>(d) Proceeds from short-term borrowings</t>
  </si>
  <si>
    <t>CASH OUTFLOW</t>
  </si>
  <si>
    <t>II</t>
  </si>
  <si>
    <t>Cash outflow from Operating activities</t>
  </si>
  <si>
    <t>- Increase in inventories</t>
  </si>
  <si>
    <t>- Increase in trade receivables</t>
  </si>
  <si>
    <t>- Increase in short-term loans and advances</t>
  </si>
  <si>
    <t>- Increase in other current assets</t>
  </si>
  <si>
    <t>- Decrease in trade payables</t>
  </si>
  <si>
    <t>- Decrease in other current liabilities</t>
  </si>
  <si>
    <t>- Decrease in provisions</t>
  </si>
  <si>
    <t>Cash Outflow from Investing Activities</t>
  </si>
  <si>
    <t>(a) Purchase of fixed assets</t>
  </si>
  <si>
    <t>(b) Purchase of Investments</t>
  </si>
  <si>
    <t>- Plant &amp; Machinery</t>
  </si>
  <si>
    <t>- Building Work In progress</t>
  </si>
  <si>
    <t>(c) Investment in subsidiaries/associates/business ventures</t>
  </si>
  <si>
    <t>(d) Payment of long-term loans and aadvances to subsidries</t>
  </si>
  <si>
    <t>(f) Increase in other long-term loans and advances</t>
  </si>
  <si>
    <t>Cash Outlow from Financing activities</t>
  </si>
  <si>
    <t>(a) Repayment of long-term borrowings</t>
  </si>
  <si>
    <t>(b) Repayment of short-term borrowings</t>
  </si>
  <si>
    <t>(c) Dividends paid (including distribution tax)</t>
  </si>
  <si>
    <t>Net (decrease)/increase in cash and cash equivalents (I-II)</t>
  </si>
  <si>
    <t>Add: Cash and cash equivalents at the beginning of the period</t>
  </si>
  <si>
    <t>Cash and cash equivalents at the end of the period</t>
  </si>
  <si>
    <t>TOTAL CASH OUTFLOWS (1+2+3) (II)</t>
  </si>
  <si>
    <t>TOTAL CASH INFLOWS (1+2+3) (I)</t>
  </si>
  <si>
    <t>- Car</t>
  </si>
  <si>
    <t>(f) Decrease in non Current Investments</t>
  </si>
  <si>
    <t>III</t>
  </si>
  <si>
    <t>IV</t>
  </si>
  <si>
    <t>M/S 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</si>
</sst>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3" fontId="0" fillId="0" borderId="0" xfId="1" applyFont="1"/>
    <xf numFmtId="0" fontId="2" fillId="0" borderId="5" xfId="0" applyFont="1" applyBorder="1"/>
    <xf numFmtId="43" fontId="0" fillId="0" borderId="5" xfId="1" applyFont="1" applyBorder="1"/>
    <xf numFmtId="0" fontId="3" fillId="0" borderId="5" xfId="0" applyFont="1" applyBorder="1"/>
    <xf numFmtId="0" fontId="6" fillId="0" borderId="5" xfId="0" applyFont="1" applyBorder="1"/>
    <xf numFmtId="0" fontId="0" fillId="0" borderId="5" xfId="0" applyBorder="1"/>
    <xf numFmtId="0" fontId="0" fillId="0" borderId="5" xfId="0" quotePrefix="1" applyBorder="1"/>
    <xf numFmtId="43" fontId="0" fillId="0" borderId="6" xfId="1" applyFont="1" applyBorder="1"/>
    <xf numFmtId="0" fontId="7" fillId="0" borderId="5" xfId="0" applyFont="1" applyBorder="1" applyAlignment="1">
      <alignment horizontal="right"/>
    </xf>
    <xf numFmtId="43" fontId="0" fillId="0" borderId="1" xfId="1" applyFont="1" applyBorder="1"/>
    <xf numFmtId="43" fontId="2" fillId="0" borderId="1" xfId="1" applyFont="1" applyBorder="1"/>
    <xf numFmtId="0" fontId="2" fillId="0" borderId="7" xfId="0" applyFont="1" applyBorder="1"/>
    <xf numFmtId="43" fontId="0" fillId="0" borderId="7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 indent="4"/>
    </xf>
    <xf numFmtId="0" fontId="2" fillId="0" borderId="7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43" fontId="2" fillId="0" borderId="5" xfId="1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left"/>
    </xf>
    <xf numFmtId="43" fontId="0" fillId="0" borderId="5" xfId="1" applyNumberFormat="1" applyFont="1" applyBorder="1"/>
    <xf numFmtId="43" fontId="2" fillId="0" borderId="5" xfId="1" applyNumberFormat="1" applyFont="1" applyBorder="1"/>
    <xf numFmtId="43" fontId="0" fillId="0" borderId="6" xfId="1" applyNumberFormat="1" applyFont="1" applyBorder="1"/>
    <xf numFmtId="43" fontId="0" fillId="0" borderId="1" xfId="1" applyNumberFormat="1" applyFont="1" applyBorder="1"/>
    <xf numFmtId="43" fontId="2" fillId="0" borderId="1" xfId="1" applyNumberFormat="1" applyFont="1" applyBorder="1"/>
    <xf numFmtId="0" fontId="2" fillId="0" borderId="9" xfId="0" applyFont="1" applyBorder="1" applyAlignment="1">
      <alignment horizontal="center"/>
    </xf>
    <xf numFmtId="43" fontId="0" fillId="0" borderId="10" xfId="1" applyFont="1" applyBorder="1"/>
    <xf numFmtId="0" fontId="2" fillId="0" borderId="11" xfId="0" applyFont="1" applyBorder="1" applyAlignment="1">
      <alignment horizontal="center"/>
    </xf>
    <xf numFmtId="0" fontId="8" fillId="0" borderId="11" xfId="0" applyFont="1" applyBorder="1"/>
    <xf numFmtId="0" fontId="8" fillId="0" borderId="9" xfId="0" applyFont="1" applyBorder="1"/>
    <xf numFmtId="43" fontId="2" fillId="0" borderId="7" xfId="1" applyFont="1" applyBorder="1"/>
    <xf numFmtId="43" fontId="2" fillId="0" borderId="8" xfId="1" applyFont="1" applyBorder="1"/>
    <xf numFmtId="0" fontId="4" fillId="0" borderId="9" xfId="0" applyFont="1" applyBorder="1"/>
    <xf numFmtId="43" fontId="2" fillId="0" borderId="10" xfId="1" applyFont="1" applyBorder="1"/>
    <xf numFmtId="43" fontId="2" fillId="0" borderId="1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S-BMW-28-02-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-4/FS-BMW-28-02-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 &amp; L"/>
      <sheetName val="Schedule of BS (liability)"/>
      <sheetName val="Schedule 7 Fixed assets"/>
      <sheetName val="Schedule of BS (Assets)"/>
      <sheetName val="Schedule of P&amp;L"/>
      <sheetName val="Break-up &amp; Groupiungs"/>
    </sheetNames>
    <sheetDataSet>
      <sheetData sheetId="0">
        <row r="13">
          <cell r="D13">
            <v>6510000</v>
          </cell>
        </row>
        <row r="16">
          <cell r="D16">
            <v>15135720.51</v>
          </cell>
          <cell r="E16">
            <v>5324825</v>
          </cell>
        </row>
        <row r="22">
          <cell r="D22">
            <v>28511388.82</v>
          </cell>
          <cell r="E22">
            <v>11475745</v>
          </cell>
        </row>
        <row r="24">
          <cell r="D24">
            <v>9604239.7400000002</v>
          </cell>
          <cell r="E24">
            <v>23134162.16</v>
          </cell>
        </row>
        <row r="25">
          <cell r="E25">
            <v>77702</v>
          </cell>
        </row>
        <row r="30">
          <cell r="F30">
            <v>13683205</v>
          </cell>
        </row>
        <row r="33">
          <cell r="D33">
            <v>5692831</v>
          </cell>
          <cell r="E33">
            <v>8457416</v>
          </cell>
        </row>
        <row r="35">
          <cell r="D35">
            <v>1160344.01</v>
          </cell>
          <cell r="E35">
            <v>1229875.01</v>
          </cell>
        </row>
        <row r="40">
          <cell r="D40">
            <v>28822622.719999999</v>
          </cell>
          <cell r="E40">
            <v>16322356.699999999</v>
          </cell>
        </row>
        <row r="41">
          <cell r="D41">
            <v>34107361.159999996</v>
          </cell>
          <cell r="E41">
            <v>13647155.1</v>
          </cell>
        </row>
        <row r="42">
          <cell r="E42">
            <v>1607966.4</v>
          </cell>
        </row>
        <row r="43">
          <cell r="D43">
            <v>14909472.850000001</v>
          </cell>
          <cell r="E43">
            <v>10146277</v>
          </cell>
        </row>
      </sheetData>
      <sheetData sheetId="1">
        <row r="16">
          <cell r="E16">
            <v>1781134</v>
          </cell>
        </row>
        <row r="27">
          <cell r="E27">
            <v>8889479.7400000095</v>
          </cell>
        </row>
      </sheetData>
      <sheetData sheetId="2">
        <row r="31">
          <cell r="C31">
            <v>-7818</v>
          </cell>
        </row>
      </sheetData>
      <sheetData sheetId="3">
        <row r="14">
          <cell r="E14">
            <v>1606465</v>
          </cell>
        </row>
        <row r="26">
          <cell r="E26">
            <v>1681807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 &amp; L"/>
      <sheetName val="Schedule of BS (liability)"/>
      <sheetName val="Schedule 7 Fixed assets"/>
      <sheetName val="Schedule of BS (Assets)"/>
      <sheetName val="Schedule of P&amp;L"/>
      <sheetName val="Break-up &amp; Groupiungs"/>
    </sheetNames>
    <sheetDataSet>
      <sheetData sheetId="0">
        <row r="23">
          <cell r="D23">
            <v>17576659</v>
          </cell>
          <cell r="E23">
            <v>2874949</v>
          </cell>
        </row>
        <row r="39">
          <cell r="D39">
            <v>13504600</v>
          </cell>
          <cell r="E39">
            <v>16750000</v>
          </cell>
        </row>
      </sheetData>
      <sheetData sheetId="1">
        <row r="16">
          <cell r="E16">
            <v>1781134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topLeftCell="A64" workbookViewId="0">
      <selection activeCell="C80" sqref="C80"/>
    </sheetView>
  </sheetViews>
  <sheetFormatPr defaultRowHeight="15" x14ac:dyDescent="0.25"/>
  <cols>
    <col min="1" max="1" width="7.7109375" style="2" customWidth="1"/>
    <col min="2" max="2" width="53.5703125" customWidth="1"/>
    <col min="3" max="4" width="14.28515625" style="4" bestFit="1" customWidth="1"/>
  </cols>
  <sheetData>
    <row r="1" spans="1:5" ht="21" x14ac:dyDescent="0.35">
      <c r="A1" s="3" t="s">
        <v>72</v>
      </c>
      <c r="C1"/>
      <c r="D1"/>
    </row>
    <row r="2" spans="1:5" ht="15.75" x14ac:dyDescent="0.25">
      <c r="A2" s="26" t="s">
        <v>17</v>
      </c>
      <c r="C2"/>
      <c r="D2"/>
    </row>
    <row r="3" spans="1:5" ht="16.5" thickBot="1" x14ac:dyDescent="0.3">
      <c r="A3" s="26"/>
      <c r="C3"/>
      <c r="D3"/>
    </row>
    <row r="4" spans="1:5" ht="15.75" thickBot="1" x14ac:dyDescent="0.3">
      <c r="A4" s="17" t="s">
        <v>18</v>
      </c>
      <c r="B4" s="24" t="s">
        <v>19</v>
      </c>
      <c r="C4" s="24" t="s">
        <v>20</v>
      </c>
      <c r="D4" s="25" t="s">
        <v>20</v>
      </c>
      <c r="E4" s="1"/>
    </row>
    <row r="5" spans="1:5" ht="15.75" thickBot="1" x14ac:dyDescent="0.3">
      <c r="A5" s="18">
        <v>1</v>
      </c>
      <c r="B5" s="18">
        <v>2</v>
      </c>
      <c r="C5" s="18">
        <v>3</v>
      </c>
      <c r="D5" s="18">
        <v>4</v>
      </c>
      <c r="E5" s="1"/>
    </row>
    <row r="6" spans="1:5" x14ac:dyDescent="0.25">
      <c r="A6" s="19" t="s">
        <v>21</v>
      </c>
      <c r="B6" s="5" t="s">
        <v>22</v>
      </c>
      <c r="C6" s="27"/>
      <c r="D6" s="28"/>
    </row>
    <row r="7" spans="1:5" x14ac:dyDescent="0.25">
      <c r="A7" s="20">
        <v>1</v>
      </c>
      <c r="B7" s="7" t="s">
        <v>24</v>
      </c>
      <c r="C7" s="27"/>
      <c r="D7" s="28"/>
    </row>
    <row r="8" spans="1:5" x14ac:dyDescent="0.25">
      <c r="A8" s="20"/>
      <c r="B8" s="8" t="s">
        <v>0</v>
      </c>
      <c r="C8" s="27">
        <f>'[1]P &amp; L'!$E$27</f>
        <v>8889479.7400000095</v>
      </c>
      <c r="D8" s="28"/>
    </row>
    <row r="9" spans="1:5" x14ac:dyDescent="0.25">
      <c r="A9" s="20"/>
      <c r="B9" s="9" t="s">
        <v>1</v>
      </c>
      <c r="C9" s="27"/>
      <c r="D9" s="28"/>
    </row>
    <row r="10" spans="1:5" x14ac:dyDescent="0.25">
      <c r="A10" s="20"/>
      <c r="B10" s="9" t="s">
        <v>2</v>
      </c>
      <c r="C10" s="27">
        <f>'[2]P &amp; L'!$E$16</f>
        <v>1781134</v>
      </c>
      <c r="D10" s="28"/>
    </row>
    <row r="11" spans="1:5" x14ac:dyDescent="0.25">
      <c r="A11" s="20"/>
      <c r="B11" s="9" t="s">
        <v>13</v>
      </c>
      <c r="C11" s="27">
        <v>0</v>
      </c>
      <c r="D11" s="28"/>
    </row>
    <row r="12" spans="1:5" x14ac:dyDescent="0.25">
      <c r="A12" s="20"/>
      <c r="B12" s="9" t="s">
        <v>3</v>
      </c>
      <c r="C12" s="27">
        <v>0</v>
      </c>
      <c r="D12" s="28"/>
    </row>
    <row r="13" spans="1:5" x14ac:dyDescent="0.25">
      <c r="A13" s="20"/>
      <c r="B13" s="9" t="s">
        <v>23</v>
      </c>
      <c r="C13" s="27">
        <v>0</v>
      </c>
      <c r="D13" s="28"/>
    </row>
    <row r="14" spans="1:5" x14ac:dyDescent="0.25">
      <c r="A14" s="20"/>
      <c r="B14" s="8" t="s">
        <v>4</v>
      </c>
      <c r="C14" s="27"/>
      <c r="D14" s="28"/>
    </row>
    <row r="15" spans="1:5" x14ac:dyDescent="0.25">
      <c r="A15" s="20"/>
      <c r="B15" s="10" t="s">
        <v>26</v>
      </c>
      <c r="C15" s="27">
        <v>0</v>
      </c>
      <c r="D15" s="28"/>
    </row>
    <row r="16" spans="1:5" x14ac:dyDescent="0.25">
      <c r="A16" s="20"/>
      <c r="B16" s="10" t="s">
        <v>27</v>
      </c>
      <c r="C16" s="27">
        <v>0</v>
      </c>
      <c r="D16" s="28"/>
    </row>
    <row r="17" spans="1:4" x14ac:dyDescent="0.25">
      <c r="A17" s="20"/>
      <c r="B17" s="10" t="s">
        <v>28</v>
      </c>
      <c r="C17" s="27">
        <v>0</v>
      </c>
      <c r="D17" s="28"/>
    </row>
    <row r="18" spans="1:4" x14ac:dyDescent="0.25">
      <c r="A18" s="20"/>
      <c r="B18" s="10" t="s">
        <v>29</v>
      </c>
      <c r="C18" s="27">
        <v>0</v>
      </c>
      <c r="D18" s="28"/>
    </row>
    <row r="19" spans="1:4" x14ac:dyDescent="0.25">
      <c r="A19" s="20"/>
      <c r="B19" s="10" t="s">
        <v>30</v>
      </c>
      <c r="C19" s="27">
        <f>[2]BS!$D$23-[2]BS!$E$23</f>
        <v>14701710</v>
      </c>
      <c r="D19" s="28"/>
    </row>
    <row r="20" spans="1:4" x14ac:dyDescent="0.25">
      <c r="A20" s="20"/>
      <c r="B20" s="10" t="s">
        <v>31</v>
      </c>
      <c r="C20" s="27">
        <v>0</v>
      </c>
      <c r="D20" s="28"/>
    </row>
    <row r="21" spans="1:4" x14ac:dyDescent="0.25">
      <c r="A21" s="20"/>
      <c r="B21" s="10" t="s">
        <v>32</v>
      </c>
      <c r="C21" s="29">
        <v>0</v>
      </c>
      <c r="D21" s="28"/>
    </row>
    <row r="22" spans="1:4" x14ac:dyDescent="0.25">
      <c r="A22" s="20"/>
      <c r="B22" s="12" t="s">
        <v>5</v>
      </c>
      <c r="C22" s="27"/>
      <c r="D22" s="28">
        <f>SUM(C7:C21)</f>
        <v>25372323.74000001</v>
      </c>
    </row>
    <row r="23" spans="1:4" x14ac:dyDescent="0.25">
      <c r="A23" s="20">
        <v>2</v>
      </c>
      <c r="B23" s="7" t="s">
        <v>25</v>
      </c>
      <c r="C23" s="27"/>
      <c r="D23" s="28"/>
    </row>
    <row r="24" spans="1:4" x14ac:dyDescent="0.25">
      <c r="A24" s="20"/>
      <c r="B24" s="9" t="s">
        <v>6</v>
      </c>
      <c r="C24" s="27">
        <v>0</v>
      </c>
      <c r="D24" s="28"/>
    </row>
    <row r="25" spans="1:4" x14ac:dyDescent="0.25">
      <c r="A25" s="20"/>
      <c r="B25" s="9" t="s">
        <v>7</v>
      </c>
      <c r="C25" s="27">
        <f>[2]BS!$E$39-[2]BS!$D$39</f>
        <v>3245400</v>
      </c>
      <c r="D25" s="28"/>
    </row>
    <row r="26" spans="1:4" x14ac:dyDescent="0.25">
      <c r="A26" s="20"/>
      <c r="B26" s="9" t="s">
        <v>33</v>
      </c>
      <c r="C26" s="27">
        <v>0</v>
      </c>
      <c r="D26" s="28"/>
    </row>
    <row r="27" spans="1:4" x14ac:dyDescent="0.25">
      <c r="A27" s="20"/>
      <c r="B27" s="9" t="s">
        <v>34</v>
      </c>
      <c r="C27" s="27"/>
      <c r="D27" s="28"/>
    </row>
    <row r="28" spans="1:4" x14ac:dyDescent="0.25">
      <c r="A28" s="20"/>
      <c r="B28" s="9" t="s">
        <v>35</v>
      </c>
      <c r="C28" s="27">
        <f>[1]BS!$E$35-[1]BS!$D$35</f>
        <v>69531</v>
      </c>
      <c r="D28" s="28"/>
    </row>
    <row r="29" spans="1:4" x14ac:dyDescent="0.25">
      <c r="A29" s="20"/>
      <c r="B29" s="9" t="s">
        <v>36</v>
      </c>
      <c r="C29" s="27">
        <v>0</v>
      </c>
      <c r="D29" s="28"/>
    </row>
    <row r="30" spans="1:4" x14ac:dyDescent="0.25">
      <c r="A30" s="20"/>
      <c r="B30" s="9" t="s">
        <v>69</v>
      </c>
      <c r="C30" s="27">
        <f>[1]BS!$E$33-[1]BS!$D$33</f>
        <v>2764585</v>
      </c>
      <c r="D30" s="28"/>
    </row>
    <row r="31" spans="1:4" x14ac:dyDescent="0.25">
      <c r="A31" s="20"/>
      <c r="B31" s="9" t="s">
        <v>8</v>
      </c>
      <c r="C31" s="29">
        <v>0</v>
      </c>
      <c r="D31" s="28"/>
    </row>
    <row r="32" spans="1:4" x14ac:dyDescent="0.25">
      <c r="A32" s="20"/>
      <c r="B32" s="12" t="s">
        <v>9</v>
      </c>
      <c r="C32" s="27"/>
      <c r="D32" s="28">
        <f>SUM(C24:C31)</f>
        <v>6079516</v>
      </c>
    </row>
    <row r="33" spans="1:4" x14ac:dyDescent="0.25">
      <c r="A33" s="20">
        <v>3</v>
      </c>
      <c r="B33" s="7" t="s">
        <v>37</v>
      </c>
      <c r="C33" s="27"/>
      <c r="D33" s="28"/>
    </row>
    <row r="34" spans="1:4" x14ac:dyDescent="0.25">
      <c r="A34" s="20"/>
      <c r="B34" s="9" t="s">
        <v>10</v>
      </c>
      <c r="C34" s="27">
        <v>0</v>
      </c>
      <c r="D34" s="28"/>
    </row>
    <row r="35" spans="1:4" x14ac:dyDescent="0.25">
      <c r="A35" s="20"/>
      <c r="B35" s="9" t="s">
        <v>38</v>
      </c>
      <c r="C35" s="27">
        <f>[1]BS!$D$13</f>
        <v>6510000</v>
      </c>
      <c r="D35" s="28"/>
    </row>
    <row r="36" spans="1:4" x14ac:dyDescent="0.25">
      <c r="A36" s="20"/>
      <c r="B36" s="9" t="s">
        <v>39</v>
      </c>
      <c r="C36" s="27">
        <f>[1]BS!$D$16-[1]BS!$E$16</f>
        <v>9810895.5099999998</v>
      </c>
      <c r="D36" s="28"/>
    </row>
    <row r="37" spans="1:4" x14ac:dyDescent="0.25">
      <c r="A37" s="19"/>
      <c r="B37" s="9" t="s">
        <v>40</v>
      </c>
      <c r="C37" s="29">
        <f>[1]BS!$D$22-[1]BS!$E$22</f>
        <v>17035643.82</v>
      </c>
      <c r="D37" s="28"/>
    </row>
    <row r="38" spans="1:4" ht="15.75" thickBot="1" x14ac:dyDescent="0.3">
      <c r="A38" s="19"/>
      <c r="B38" s="12" t="s">
        <v>11</v>
      </c>
      <c r="C38" s="27"/>
      <c r="D38" s="28">
        <f>SUM(C34:C37)</f>
        <v>33356539.329999998</v>
      </c>
    </row>
    <row r="39" spans="1:4" ht="16.5" thickBot="1" x14ac:dyDescent="0.3">
      <c r="A39" s="18"/>
      <c r="B39" s="22" t="s">
        <v>67</v>
      </c>
      <c r="C39" s="30"/>
      <c r="D39" s="31">
        <f>SUM(D6:D38)</f>
        <v>64808379.070000008</v>
      </c>
    </row>
    <row r="40" spans="1:4" ht="15.75" thickBot="1" x14ac:dyDescent="0.3"/>
    <row r="41" spans="1:4" x14ac:dyDescent="0.25">
      <c r="A41" s="21" t="s">
        <v>42</v>
      </c>
      <c r="B41" s="15" t="s">
        <v>41</v>
      </c>
      <c r="C41" s="16"/>
      <c r="D41" s="16"/>
    </row>
    <row r="42" spans="1:4" x14ac:dyDescent="0.25">
      <c r="A42" s="20">
        <v>1</v>
      </c>
      <c r="B42" s="7" t="s">
        <v>43</v>
      </c>
      <c r="C42" s="6"/>
      <c r="D42" s="6"/>
    </row>
    <row r="43" spans="1:4" x14ac:dyDescent="0.25">
      <c r="A43" s="20"/>
      <c r="B43" s="8" t="s">
        <v>12</v>
      </c>
      <c r="C43" s="6">
        <v>0</v>
      </c>
      <c r="D43" s="6"/>
    </row>
    <row r="44" spans="1:4" x14ac:dyDescent="0.25">
      <c r="A44" s="20"/>
      <c r="B44" s="9" t="s">
        <v>1</v>
      </c>
      <c r="C44" s="6"/>
      <c r="D44" s="6"/>
    </row>
    <row r="45" spans="1:4" x14ac:dyDescent="0.25">
      <c r="A45" s="20"/>
      <c r="B45" s="9" t="s">
        <v>2</v>
      </c>
      <c r="C45" s="6">
        <v>0</v>
      </c>
      <c r="D45" s="6"/>
    </row>
    <row r="46" spans="1:4" x14ac:dyDescent="0.25">
      <c r="A46" s="20"/>
      <c r="B46" s="9" t="s">
        <v>13</v>
      </c>
      <c r="C46" s="6">
        <v>0</v>
      </c>
      <c r="D46" s="6"/>
    </row>
    <row r="47" spans="1:4" x14ac:dyDescent="0.25">
      <c r="A47" s="20"/>
      <c r="B47" s="9" t="s">
        <v>3</v>
      </c>
      <c r="C47" s="6">
        <v>0</v>
      </c>
      <c r="D47" s="6"/>
    </row>
    <row r="48" spans="1:4" x14ac:dyDescent="0.25">
      <c r="A48" s="20"/>
      <c r="B48" s="9" t="s">
        <v>23</v>
      </c>
      <c r="C48" s="6">
        <f>-'[1]Schedule of BS (liability)'!$C$31</f>
        <v>7818</v>
      </c>
      <c r="D48" s="6"/>
    </row>
    <row r="49" spans="1:4" x14ac:dyDescent="0.25">
      <c r="A49" s="20"/>
      <c r="B49" s="8" t="s">
        <v>4</v>
      </c>
      <c r="C49" s="6"/>
      <c r="D49" s="6"/>
    </row>
    <row r="50" spans="1:4" x14ac:dyDescent="0.25">
      <c r="A50" s="20"/>
      <c r="B50" s="10" t="s">
        <v>44</v>
      </c>
      <c r="C50" s="6">
        <f>[1]BS!$D$40-[1]BS!$E$40</f>
        <v>12500266.02</v>
      </c>
      <c r="D50" s="6"/>
    </row>
    <row r="51" spans="1:4" x14ac:dyDescent="0.25">
      <c r="A51" s="20"/>
      <c r="B51" s="10" t="s">
        <v>45</v>
      </c>
      <c r="C51" s="6">
        <f>[1]BS!$D$41-[1]BS!$E$41</f>
        <v>20460206.059999995</v>
      </c>
      <c r="D51" s="6"/>
    </row>
    <row r="52" spans="1:4" x14ac:dyDescent="0.25">
      <c r="A52" s="20"/>
      <c r="B52" s="10" t="s">
        <v>46</v>
      </c>
      <c r="C52" s="6">
        <f>[1]BS!$D$43-[1]BS!$E$43</f>
        <v>4763195.8500000015</v>
      </c>
      <c r="D52" s="6"/>
    </row>
    <row r="53" spans="1:4" x14ac:dyDescent="0.25">
      <c r="A53" s="20"/>
      <c r="B53" s="10" t="s">
        <v>47</v>
      </c>
      <c r="C53" s="6">
        <v>0</v>
      </c>
      <c r="D53" s="6"/>
    </row>
    <row r="54" spans="1:4" x14ac:dyDescent="0.25">
      <c r="A54" s="20"/>
      <c r="B54" s="10" t="s">
        <v>48</v>
      </c>
      <c r="C54" s="6">
        <v>0</v>
      </c>
      <c r="D54" s="6"/>
    </row>
    <row r="55" spans="1:4" x14ac:dyDescent="0.25">
      <c r="A55" s="20"/>
      <c r="B55" s="10" t="s">
        <v>49</v>
      </c>
      <c r="C55" s="6">
        <f>[1]BS!$E$24-[1]BS!$D$24</f>
        <v>13529922.42</v>
      </c>
      <c r="D55" s="6"/>
    </row>
    <row r="56" spans="1:4" x14ac:dyDescent="0.25">
      <c r="A56" s="20"/>
      <c r="B56" s="10" t="s">
        <v>50</v>
      </c>
      <c r="C56" s="11">
        <f>[1]BS!$E$25</f>
        <v>77702</v>
      </c>
      <c r="D56" s="6"/>
    </row>
    <row r="57" spans="1:4" x14ac:dyDescent="0.25">
      <c r="A57" s="20"/>
      <c r="B57" s="12" t="s">
        <v>5</v>
      </c>
      <c r="C57" s="6"/>
      <c r="D57" s="23">
        <f>SUM(C42:C56)</f>
        <v>51339110.349999994</v>
      </c>
    </row>
    <row r="58" spans="1:4" x14ac:dyDescent="0.25">
      <c r="A58" s="20">
        <v>2</v>
      </c>
      <c r="B58" s="7" t="s">
        <v>51</v>
      </c>
      <c r="C58" s="6"/>
      <c r="D58" s="6"/>
    </row>
    <row r="59" spans="1:4" x14ac:dyDescent="0.25">
      <c r="A59" s="20"/>
      <c r="B59" s="9" t="s">
        <v>52</v>
      </c>
      <c r="C59" s="6"/>
      <c r="D59" s="6"/>
    </row>
    <row r="60" spans="1:4" x14ac:dyDescent="0.25">
      <c r="A60" s="20"/>
      <c r="B60" s="10" t="s">
        <v>54</v>
      </c>
      <c r="C60" s="6">
        <f>[1]BS!$F$30-C61-C62</f>
        <v>10394933</v>
      </c>
      <c r="D60" s="6"/>
    </row>
    <row r="61" spans="1:4" x14ac:dyDescent="0.25">
      <c r="A61" s="20"/>
      <c r="B61" s="10" t="s">
        <v>55</v>
      </c>
      <c r="C61" s="6">
        <f>'[1]Schedule 7 Fixed assets'!$E$26</f>
        <v>1681807</v>
      </c>
      <c r="D61" s="6"/>
    </row>
    <row r="62" spans="1:4" x14ac:dyDescent="0.25">
      <c r="A62" s="20"/>
      <c r="B62" s="10" t="s">
        <v>68</v>
      </c>
      <c r="C62" s="6">
        <f>'[1]Schedule 7 Fixed assets'!$E$14</f>
        <v>1606465</v>
      </c>
      <c r="D62" s="6"/>
    </row>
    <row r="63" spans="1:4" x14ac:dyDescent="0.25">
      <c r="A63" s="20"/>
      <c r="B63" s="9" t="s">
        <v>53</v>
      </c>
      <c r="C63" s="6">
        <v>0</v>
      </c>
      <c r="D63" s="6"/>
    </row>
    <row r="64" spans="1:4" x14ac:dyDescent="0.25">
      <c r="A64" s="20"/>
      <c r="B64" s="9" t="s">
        <v>56</v>
      </c>
      <c r="C64" s="6">
        <v>0</v>
      </c>
      <c r="D64" s="6"/>
    </row>
    <row r="65" spans="1:4" x14ac:dyDescent="0.25">
      <c r="A65" s="20"/>
      <c r="B65" s="9" t="s">
        <v>57</v>
      </c>
      <c r="C65" s="6">
        <v>0</v>
      </c>
      <c r="D65" s="6"/>
    </row>
    <row r="66" spans="1:4" x14ac:dyDescent="0.25">
      <c r="A66" s="20"/>
      <c r="B66" s="9" t="s">
        <v>58</v>
      </c>
      <c r="C66" s="6">
        <v>0</v>
      </c>
      <c r="D66" s="6"/>
    </row>
    <row r="67" spans="1:4" x14ac:dyDescent="0.25">
      <c r="A67" s="20"/>
      <c r="B67" s="9" t="s">
        <v>14</v>
      </c>
      <c r="C67" s="11">
        <v>0</v>
      </c>
      <c r="D67" s="6"/>
    </row>
    <row r="68" spans="1:4" x14ac:dyDescent="0.25">
      <c r="A68" s="20"/>
      <c r="B68" s="12" t="s">
        <v>9</v>
      </c>
      <c r="C68" s="6"/>
      <c r="D68" s="23">
        <f>SUM(C59:C67)</f>
        <v>13683205</v>
      </c>
    </row>
    <row r="69" spans="1:4" x14ac:dyDescent="0.25">
      <c r="A69" s="20">
        <v>3</v>
      </c>
      <c r="B69" s="7" t="s">
        <v>59</v>
      </c>
      <c r="C69" s="6"/>
      <c r="D69" s="6"/>
    </row>
    <row r="70" spans="1:4" x14ac:dyDescent="0.25">
      <c r="A70" s="20"/>
      <c r="B70" s="9" t="s">
        <v>60</v>
      </c>
      <c r="C70" s="6">
        <v>0</v>
      </c>
      <c r="D70" s="6"/>
    </row>
    <row r="71" spans="1:4" x14ac:dyDescent="0.25">
      <c r="A71" s="20"/>
      <c r="B71" s="9" t="s">
        <v>61</v>
      </c>
      <c r="C71" s="6">
        <v>0</v>
      </c>
      <c r="D71" s="6"/>
    </row>
    <row r="72" spans="1:4" x14ac:dyDescent="0.25">
      <c r="A72" s="20"/>
      <c r="B72" s="9" t="s">
        <v>62</v>
      </c>
      <c r="C72" s="6">
        <v>0</v>
      </c>
      <c r="D72" s="6"/>
    </row>
    <row r="73" spans="1:4" x14ac:dyDescent="0.25">
      <c r="A73" s="20"/>
      <c r="B73" s="9" t="s">
        <v>15</v>
      </c>
      <c r="C73" s="6">
        <v>0</v>
      </c>
      <c r="D73" s="6"/>
    </row>
    <row r="74" spans="1:4" x14ac:dyDescent="0.25">
      <c r="A74" s="20"/>
      <c r="B74" s="9" t="s">
        <v>16</v>
      </c>
      <c r="C74" s="11">
        <v>0</v>
      </c>
      <c r="D74" s="6"/>
    </row>
    <row r="75" spans="1:4" ht="15.75" thickBot="1" x14ac:dyDescent="0.3">
      <c r="A75" s="19"/>
      <c r="B75" s="12" t="s">
        <v>11</v>
      </c>
      <c r="C75" s="6"/>
      <c r="D75" s="6">
        <f>SUM(C69:C74)</f>
        <v>0</v>
      </c>
    </row>
    <row r="76" spans="1:4" ht="16.5" thickBot="1" x14ac:dyDescent="0.3">
      <c r="A76" s="18"/>
      <c r="B76" s="22" t="s">
        <v>66</v>
      </c>
      <c r="C76" s="13"/>
      <c r="D76" s="14">
        <f>SUM(D41:D75)</f>
        <v>65022315.349999994</v>
      </c>
    </row>
    <row r="77" spans="1:4" ht="15.75" thickBot="1" x14ac:dyDescent="0.3"/>
    <row r="78" spans="1:4" ht="15.75" x14ac:dyDescent="0.25">
      <c r="A78" s="34" t="s">
        <v>70</v>
      </c>
      <c r="B78" s="35" t="s">
        <v>63</v>
      </c>
      <c r="C78" s="38"/>
      <c r="D78" s="37">
        <f>D39-D76</f>
        <v>-213936.27999998629</v>
      </c>
    </row>
    <row r="79" spans="1:4" ht="16.5" thickBot="1" x14ac:dyDescent="0.3">
      <c r="A79" s="32"/>
      <c r="B79" s="39" t="s">
        <v>64</v>
      </c>
      <c r="C79" s="40"/>
      <c r="D79" s="41">
        <f>[1]BS!$E$42</f>
        <v>1607966.4</v>
      </c>
    </row>
    <row r="80" spans="1:4" ht="16.5" thickBot="1" x14ac:dyDescent="0.3">
      <c r="A80" s="32" t="s">
        <v>71</v>
      </c>
      <c r="B80" s="36" t="s">
        <v>65</v>
      </c>
      <c r="C80" s="33"/>
      <c r="D80" s="41">
        <f>D78+D79</f>
        <v>1394030.1200000136</v>
      </c>
    </row>
  </sheetData>
  <printOptions horizontalCentered="1"/>
  <pageMargins left="0.22" right="0.2" top="0.41" bottom="0.44" header="0.16" footer="0.24"/>
  <pageSetup paperSize="9" scale="108" orientation="portrait" verticalDpi="0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CF Statement</vt:lpstr>
      <vt:lpstr>'CF Statement'!Print_Area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PSACO</dc:creator>
  <cp:lastModifiedBy>PSACO</cp:lastModifiedBy>
  <cp:lastPrinted>2012-03-06T18:04:48Z</cp:lastPrinted>
  <dcterms:created xsi:type="dcterms:W3CDTF">2012-03-06T16:26:19Z</dcterms:created>
  <dcterms:modified xsi:type="dcterms:W3CDTF">2012-03-11T05:51:06Z</dcterms:modified>
</cp:coreProperties>
</file>