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activeTab="2"/>
  </bookViews>
  <sheets>
    <sheet name="Sheet1" sheetId="1" r:id="rId1"/>
    <sheet name="Chart3" sheetId="6" r:id="rId2"/>
    <sheet name="Sheet2" sheetId="2" r:id="rId3"/>
    <sheet name="Chart4" sheetId="7" r:id="rId4"/>
  </sheets>
  <externalReferences>
    <externalReference r:id="rId5"/>
    <externalReference r:id="rId6"/>
  </externalReferences>
  <calcPr calcId="125725"/>
</workbook>
</file>

<file path=xl/calcChain.xml><?xml version="1.0" encoding="utf-8"?>
<calcChain xmlns="http://schemas.openxmlformats.org/spreadsheetml/2006/main">
  <c r="E7" i="2"/>
  <c r="F7" s="1"/>
  <c r="E19"/>
  <c r="F19" s="1"/>
  <c r="D5"/>
  <c r="E27"/>
  <c r="E22"/>
  <c r="F22" s="1"/>
  <c r="E18"/>
  <c r="F18" s="1"/>
  <c r="E17"/>
  <c r="F17" s="1"/>
  <c r="E16"/>
  <c r="F16" s="1"/>
  <c r="E15"/>
  <c r="F15" s="1"/>
  <c r="E14"/>
  <c r="F14" s="1"/>
  <c r="E13"/>
  <c r="F13" s="1"/>
  <c r="E11"/>
  <c r="E9"/>
  <c r="E27" i="1"/>
  <c r="E11"/>
  <c r="E9"/>
  <c r="C5"/>
  <c r="D22"/>
  <c r="E22" s="1"/>
  <c r="F22" s="1"/>
  <c r="D21"/>
  <c r="D18"/>
  <c r="E18" s="1"/>
  <c r="F18" s="1"/>
  <c r="D17"/>
  <c r="E17" s="1"/>
  <c r="F17" s="1"/>
  <c r="D16"/>
  <c r="E16" s="1"/>
  <c r="F16" s="1"/>
  <c r="D15"/>
  <c r="E15" s="1"/>
  <c r="F15" s="1"/>
  <c r="D14"/>
  <c r="E14" s="1"/>
  <c r="F14" s="1"/>
  <c r="D13"/>
  <c r="E13" s="1"/>
  <c r="F13" s="1"/>
  <c r="D12"/>
  <c r="E12" s="1"/>
  <c r="F12" s="1"/>
  <c r="D8"/>
  <c r="E8" s="1"/>
  <c r="F8" s="1"/>
  <c r="D7"/>
  <c r="E7" s="1"/>
  <c r="F7" s="1"/>
  <c r="D23" l="1"/>
  <c r="E23" s="1"/>
  <c r="F23" s="1"/>
  <c r="E10" i="2"/>
  <c r="F10" s="1"/>
  <c r="E8"/>
  <c r="F8" s="1"/>
  <c r="E12"/>
  <c r="F12" s="1"/>
  <c r="E21" i="1"/>
  <c r="F21" s="1"/>
  <c r="D10"/>
  <c r="D19"/>
  <c r="E19" s="1"/>
  <c r="F19" s="1"/>
  <c r="E21" i="2" l="1"/>
  <c r="F21" s="1"/>
  <c r="E20"/>
  <c r="F20" s="1"/>
  <c r="D20" i="1"/>
  <c r="E20" s="1"/>
  <c r="F20" s="1"/>
  <c r="E10"/>
  <c r="F10" s="1"/>
  <c r="D24"/>
  <c r="E23" i="2" l="1"/>
  <c r="F23" s="1"/>
  <c r="E25"/>
  <c r="F25" s="1"/>
  <c r="E24"/>
  <c r="F24" s="1"/>
  <c r="D25" i="1"/>
  <c r="E24"/>
  <c r="F24" s="1"/>
  <c r="E26" i="2" l="1"/>
  <c r="F26" s="1"/>
  <c r="D26" i="1"/>
  <c r="E26" s="1"/>
  <c r="F26" s="1"/>
  <c r="E25"/>
  <c r="F25" s="1"/>
</calcChain>
</file>

<file path=xl/sharedStrings.xml><?xml version="1.0" encoding="utf-8"?>
<sst xmlns="http://schemas.openxmlformats.org/spreadsheetml/2006/main" count="49" uniqueCount="26">
  <si>
    <t xml:space="preserve">Profit and Loss Account </t>
  </si>
  <si>
    <t xml:space="preserve">(All amounts in Indian Rupees except as otherwise stated) </t>
  </si>
  <si>
    <t>As at March 31, 2009</t>
  </si>
  <si>
    <t>INCOME</t>
  </si>
  <si>
    <t>Fee Receipts</t>
  </si>
  <si>
    <t>Other income</t>
  </si>
  <si>
    <t>EXPENDITURE</t>
  </si>
  <si>
    <t>Direct Expenses</t>
  </si>
  <si>
    <t>Employee Remuneration &amp; Benefits</t>
  </si>
  <si>
    <t>Administrative Expenses</t>
  </si>
  <si>
    <t>Financial expenses</t>
  </si>
  <si>
    <t>Directors Remuneration</t>
  </si>
  <si>
    <t>Depreciation</t>
  </si>
  <si>
    <t>Miscellaneous Expenses</t>
  </si>
  <si>
    <t xml:space="preserve">Profit/(Loss) Before Tax </t>
  </si>
  <si>
    <t>Provision for current tax</t>
  </si>
  <si>
    <t>Deferred Tax Liability</t>
  </si>
  <si>
    <t>Total tax expense</t>
  </si>
  <si>
    <t>Net Profit/(Loss) after Tax</t>
  </si>
  <si>
    <t>Less: Transfer to general reserve</t>
  </si>
  <si>
    <t>Profit/(Loss) carried to Balance Sheet</t>
  </si>
  <si>
    <t>Notes to Accounts</t>
  </si>
  <si>
    <t>Absolute Changes Rs.</t>
  </si>
  <si>
    <t>(%)</t>
  </si>
  <si>
    <t>As at March 31, 2011</t>
  </si>
  <si>
    <t>Particulars</t>
  </si>
</sst>
</file>

<file path=xl/styles.xml><?xml version="1.0" encoding="utf-8"?>
<styleSheet xmlns="http://schemas.openxmlformats.org/spreadsheetml/2006/main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mmmm\ d\,\ yyyy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Book Antiqua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ill="1"/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164" fontId="2" fillId="0" borderId="0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/>
    </xf>
    <xf numFmtId="165" fontId="2" fillId="0" borderId="1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/>
    </xf>
    <xf numFmtId="164" fontId="2" fillId="0" borderId="0" xfId="1" applyNumberFormat="1" applyFont="1" applyFill="1" applyBorder="1" applyAlignment="1"/>
    <xf numFmtId="164" fontId="2" fillId="0" borderId="0" xfId="1" applyNumberFormat="1" applyFont="1" applyFill="1" applyBorder="1" applyAlignment="1">
      <alignment horizontal="center"/>
    </xf>
    <xf numFmtId="164" fontId="2" fillId="0" borderId="4" xfId="1" applyNumberFormat="1" applyFont="1" applyFill="1" applyBorder="1" applyAlignment="1">
      <alignment horizontal="center"/>
    </xf>
    <xf numFmtId="164" fontId="0" fillId="0" borderId="0" xfId="0" applyNumberFormat="1" applyFill="1"/>
    <xf numFmtId="164" fontId="2" fillId="0" borderId="5" xfId="1" applyNumberFormat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164" fontId="2" fillId="0" borderId="3" xfId="1" applyNumberFormat="1" applyFont="1" applyFill="1" applyBorder="1" applyAlignment="1">
      <alignment horizontal="center"/>
    </xf>
    <xf numFmtId="164" fontId="2" fillId="0" borderId="4" xfId="1" applyNumberFormat="1" applyFont="1" applyFill="1" applyBorder="1" applyAlignment="1"/>
    <xf numFmtId="164" fontId="2" fillId="0" borderId="7" xfId="1" applyNumberFormat="1" applyFont="1" applyFill="1" applyBorder="1" applyAlignment="1">
      <alignment horizontal="center"/>
    </xf>
    <xf numFmtId="0" fontId="0" fillId="0" borderId="0" xfId="0" applyFill="1" applyBorder="1"/>
    <xf numFmtId="0" fontId="2" fillId="0" borderId="0" xfId="0" applyNumberFormat="1" applyFont="1" applyFill="1" applyBorder="1" applyAlignment="1"/>
    <xf numFmtId="164" fontId="2" fillId="0" borderId="12" xfId="1" applyNumberFormat="1" applyFont="1" applyFill="1" applyBorder="1" applyAlignment="1">
      <alignment horizontal="center"/>
    </xf>
    <xf numFmtId="164" fontId="2" fillId="0" borderId="13" xfId="1" applyNumberFormat="1" applyFont="1" applyFill="1" applyBorder="1" applyAlignment="1">
      <alignment horizontal="center"/>
    </xf>
    <xf numFmtId="164" fontId="2" fillId="0" borderId="12" xfId="1" applyNumberFormat="1" applyFont="1" applyFill="1" applyBorder="1" applyAlignment="1"/>
    <xf numFmtId="0" fontId="0" fillId="0" borderId="1" xfId="0" applyFill="1" applyBorder="1"/>
    <xf numFmtId="41" fontId="2" fillId="0" borderId="12" xfId="1" applyNumberFormat="1" applyFont="1" applyFill="1" applyBorder="1"/>
    <xf numFmtId="164" fontId="0" fillId="0" borderId="1" xfId="0" applyNumberFormat="1" applyFill="1" applyBorder="1"/>
    <xf numFmtId="0" fontId="2" fillId="0" borderId="14" xfId="0" applyFont="1" applyFill="1" applyBorder="1" applyAlignment="1">
      <alignment horizontal="right" vertical="top"/>
    </xf>
    <xf numFmtId="0" fontId="0" fillId="0" borderId="10" xfId="0" applyFill="1" applyBorder="1"/>
    <xf numFmtId="2" fontId="0" fillId="0" borderId="10" xfId="0" applyNumberFormat="1" applyFill="1" applyBorder="1"/>
    <xf numFmtId="2" fontId="0" fillId="0" borderId="11" xfId="0" applyNumberFormat="1" applyFill="1" applyBorder="1"/>
    <xf numFmtId="164" fontId="2" fillId="0" borderId="6" xfId="1" applyNumberFormat="1" applyFont="1" applyFill="1" applyBorder="1" applyAlignment="1">
      <alignment horizontal="center"/>
    </xf>
    <xf numFmtId="164" fontId="2" fillId="0" borderId="2" xfId="1" applyNumberFormat="1" applyFont="1" applyFill="1" applyBorder="1" applyAlignment="1">
      <alignment horizontal="center"/>
    </xf>
    <xf numFmtId="164" fontId="2" fillId="0" borderId="8" xfId="1" applyNumberFormat="1" applyFont="1" applyFill="1" applyBorder="1" applyAlignment="1">
      <alignment horizontal="center"/>
    </xf>
    <xf numFmtId="2" fontId="0" fillId="0" borderId="9" xfId="0" applyNumberFormat="1" applyFill="1" applyBorder="1"/>
    <xf numFmtId="164" fontId="2" fillId="0" borderId="14" xfId="1" applyNumberFormat="1" applyFont="1" applyFill="1" applyBorder="1" applyAlignment="1">
      <alignment horizontal="center"/>
    </xf>
    <xf numFmtId="164" fontId="2" fillId="0" borderId="2" xfId="1" applyNumberFormat="1" applyFont="1" applyFill="1" applyBorder="1" applyAlignment="1"/>
    <xf numFmtId="2" fontId="0" fillId="0" borderId="15" xfId="0" applyNumberFormat="1" applyFill="1" applyBorder="1"/>
    <xf numFmtId="164" fontId="0" fillId="0" borderId="3" xfId="0" applyNumberFormat="1" applyFill="1" applyBorder="1"/>
    <xf numFmtId="164" fontId="0" fillId="0" borderId="4" xfId="0" applyNumberFormat="1" applyFill="1" applyBorder="1"/>
    <xf numFmtId="164" fontId="0" fillId="0" borderId="5" xfId="0" applyNumberFormat="1" applyFill="1" applyBorder="1"/>
    <xf numFmtId="165" fontId="2" fillId="0" borderId="16" xfId="1" applyNumberFormat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66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7"/>
  <c:chart>
    <c:title>
      <c:layout/>
    </c:title>
    <c:plotArea>
      <c:layout/>
      <c:barChart>
        <c:barDir val="bar"/>
        <c:grouping val="clustered"/>
        <c:ser>
          <c:idx val="0"/>
          <c:order val="0"/>
          <c:cat>
            <c:strRef>
              <c:f>Sheet1!$B$7:$B$26</c:f>
              <c:strCache>
                <c:ptCount val="20"/>
                <c:pt idx="0">
                  <c:v>Fee Receipts</c:v>
                </c:pt>
                <c:pt idx="1">
                  <c:v>Other income</c:v>
                </c:pt>
                <c:pt idx="4">
                  <c:v>EXPENDITURE</c:v>
                </c:pt>
                <c:pt idx="5">
                  <c:v>Direct Expenses</c:v>
                </c:pt>
                <c:pt idx="6">
                  <c:v>Employee Remuneration &amp; Benefits</c:v>
                </c:pt>
                <c:pt idx="7">
                  <c:v>Administrative Expenses</c:v>
                </c:pt>
                <c:pt idx="8">
                  <c:v>Financial expenses</c:v>
                </c:pt>
                <c:pt idx="9">
                  <c:v>Directors Remuneration</c:v>
                </c:pt>
                <c:pt idx="10">
                  <c:v>Depreciation</c:v>
                </c:pt>
                <c:pt idx="11">
                  <c:v>Miscellaneous Expenses</c:v>
                </c:pt>
                <c:pt idx="13">
                  <c:v>Profit/(Loss) Before Tax </c:v>
                </c:pt>
                <c:pt idx="14">
                  <c:v>Provision for current tax</c:v>
                </c:pt>
                <c:pt idx="15">
                  <c:v>Deferred Tax Liability</c:v>
                </c:pt>
                <c:pt idx="16">
                  <c:v>Total tax expense</c:v>
                </c:pt>
                <c:pt idx="17">
                  <c:v>Net Profit/(Loss) after Tax</c:v>
                </c:pt>
                <c:pt idx="18">
                  <c:v>Less: Transfer to general reserve</c:v>
                </c:pt>
                <c:pt idx="19">
                  <c:v>Profit/(Loss) carried to Balance Sheet</c:v>
                </c:pt>
              </c:strCache>
            </c:strRef>
          </c:cat>
          <c:val>
            <c:numRef>
              <c:f>Sheet1!$C$7:$C$26</c:f>
              <c:numCache>
                <c:formatCode>_(* #,##0_);_(* \(#,##0\);_(* "-"??_);_(@_)</c:formatCode>
                <c:ptCount val="20"/>
                <c:pt idx="0">
                  <c:v>20401686</c:v>
                </c:pt>
                <c:pt idx="1">
                  <c:v>1293610</c:v>
                </c:pt>
                <c:pt idx="3">
                  <c:v>21695296</c:v>
                </c:pt>
                <c:pt idx="5">
                  <c:v>4345482</c:v>
                </c:pt>
                <c:pt idx="6">
                  <c:v>2826611</c:v>
                </c:pt>
                <c:pt idx="7">
                  <c:v>9433174</c:v>
                </c:pt>
                <c:pt idx="8">
                  <c:v>123053</c:v>
                </c:pt>
                <c:pt idx="9">
                  <c:v>1800000</c:v>
                </c:pt>
                <c:pt idx="10">
                  <c:v>509615.09798876708</c:v>
                </c:pt>
                <c:pt idx="11">
                  <c:v>15851</c:v>
                </c:pt>
                <c:pt idx="12">
                  <c:v>19053786.097988766</c:v>
                </c:pt>
                <c:pt idx="13">
                  <c:v>2641509.9020112343</c:v>
                </c:pt>
                <c:pt idx="14">
                  <c:v>602707</c:v>
                </c:pt>
                <c:pt idx="15">
                  <c:v>264044</c:v>
                </c:pt>
                <c:pt idx="16">
                  <c:v>866751</c:v>
                </c:pt>
                <c:pt idx="17">
                  <c:v>1774758.9020112343</c:v>
                </c:pt>
                <c:pt idx="18">
                  <c:v>177477</c:v>
                </c:pt>
                <c:pt idx="19">
                  <c:v>1597281.9020112343</c:v>
                </c:pt>
              </c:numCache>
            </c:numRef>
          </c:val>
        </c:ser>
        <c:ser>
          <c:idx val="1"/>
          <c:order val="1"/>
          <c:cat>
            <c:strRef>
              <c:f>Sheet1!$B$7:$B$26</c:f>
              <c:strCache>
                <c:ptCount val="20"/>
                <c:pt idx="0">
                  <c:v>Fee Receipts</c:v>
                </c:pt>
                <c:pt idx="1">
                  <c:v>Other income</c:v>
                </c:pt>
                <c:pt idx="4">
                  <c:v>EXPENDITURE</c:v>
                </c:pt>
                <c:pt idx="5">
                  <c:v>Direct Expenses</c:v>
                </c:pt>
                <c:pt idx="6">
                  <c:v>Employee Remuneration &amp; Benefits</c:v>
                </c:pt>
                <c:pt idx="7">
                  <c:v>Administrative Expenses</c:v>
                </c:pt>
                <c:pt idx="8">
                  <c:v>Financial expenses</c:v>
                </c:pt>
                <c:pt idx="9">
                  <c:v>Directors Remuneration</c:v>
                </c:pt>
                <c:pt idx="10">
                  <c:v>Depreciation</c:v>
                </c:pt>
                <c:pt idx="11">
                  <c:v>Miscellaneous Expenses</c:v>
                </c:pt>
                <c:pt idx="13">
                  <c:v>Profit/(Loss) Before Tax </c:v>
                </c:pt>
                <c:pt idx="14">
                  <c:v>Provision for current tax</c:v>
                </c:pt>
                <c:pt idx="15">
                  <c:v>Deferred Tax Liability</c:v>
                </c:pt>
                <c:pt idx="16">
                  <c:v>Total tax expense</c:v>
                </c:pt>
                <c:pt idx="17">
                  <c:v>Net Profit/(Loss) after Tax</c:v>
                </c:pt>
                <c:pt idx="18">
                  <c:v>Less: Transfer to general reserve</c:v>
                </c:pt>
                <c:pt idx="19">
                  <c:v>Profit/(Loss) carried to Balance Sheet</c:v>
                </c:pt>
              </c:strCache>
            </c:strRef>
          </c:cat>
          <c:val>
            <c:numRef>
              <c:f>Sheet1!$D$7:$D$26</c:f>
              <c:numCache>
                <c:formatCode>_(* #,##0_);_(* \(#,##0\);_(* "-"??_);_(@_)</c:formatCode>
                <c:ptCount val="20"/>
                <c:pt idx="0">
                  <c:v>14870995</c:v>
                </c:pt>
                <c:pt idx="1">
                  <c:v>935055</c:v>
                </c:pt>
                <c:pt idx="3">
                  <c:v>15806050</c:v>
                </c:pt>
                <c:pt idx="5">
                  <c:v>3329781</c:v>
                </c:pt>
                <c:pt idx="6">
                  <c:v>2293871</c:v>
                </c:pt>
                <c:pt idx="7">
                  <c:v>6851389.5299999993</c:v>
                </c:pt>
                <c:pt idx="8">
                  <c:v>471838</c:v>
                </c:pt>
                <c:pt idx="9">
                  <c:v>1080000</c:v>
                </c:pt>
                <c:pt idx="10">
                  <c:v>344411.99530605134</c:v>
                </c:pt>
                <c:pt idx="11">
                  <c:v>119702</c:v>
                </c:pt>
                <c:pt idx="12">
                  <c:v>14490993.52530605</c:v>
                </c:pt>
                <c:pt idx="13">
                  <c:v>1315056.4746939503</c:v>
                </c:pt>
                <c:pt idx="14">
                  <c:v>249604</c:v>
                </c:pt>
                <c:pt idx="15">
                  <c:v>174170.88737543009</c:v>
                </c:pt>
                <c:pt idx="16">
                  <c:v>423774.88737543009</c:v>
                </c:pt>
                <c:pt idx="17">
                  <c:v>891281.58731852018</c:v>
                </c:pt>
                <c:pt idx="18">
                  <c:v>89128</c:v>
                </c:pt>
                <c:pt idx="19">
                  <c:v>802153.58731852018</c:v>
                </c:pt>
              </c:numCache>
            </c:numRef>
          </c:val>
        </c:ser>
        <c:gapWidth val="75"/>
        <c:axId val="75603968"/>
        <c:axId val="75605504"/>
      </c:barChart>
      <c:catAx>
        <c:axId val="75603968"/>
        <c:scaling>
          <c:orientation val="minMax"/>
        </c:scaling>
        <c:axPos val="l"/>
        <c:majorTickMark val="none"/>
        <c:tickLblPos val="nextTo"/>
        <c:crossAx val="75605504"/>
        <c:crosses val="autoZero"/>
        <c:auto val="1"/>
        <c:lblAlgn val="ctr"/>
        <c:lblOffset val="100"/>
      </c:catAx>
      <c:valAx>
        <c:axId val="75605504"/>
        <c:scaling>
          <c:orientation val="minMax"/>
        </c:scaling>
        <c:axPos val="b"/>
        <c:majorGridlines/>
        <c:numFmt formatCode="_(* #,##0_);_(* \(#,##0\);_(* &quot;-&quot;??_);_(@_)" sourceLinked="1"/>
        <c:majorTickMark val="none"/>
        <c:tickLblPos val="nextTo"/>
        <c:crossAx val="75603968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legend>
      <c:legendPos val="b"/>
      <c:layout/>
    </c:legend>
    <c:plotVisOnly val="1"/>
  </c:chart>
  <c:spPr>
    <a:blipFill>
      <a:blip xmlns:r="http://schemas.openxmlformats.org/officeDocument/2006/relationships" r:embed="rId2"/>
      <a:tile tx="0" ty="0" sx="100000" sy="100000" flip="none" algn="tl"/>
    </a:blipFill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7"/>
  <c:chart>
    <c:title>
      <c:layout/>
    </c:title>
    <c:plotArea>
      <c:layout>
        <c:manualLayout>
          <c:layoutTarget val="inner"/>
          <c:xMode val="edge"/>
          <c:yMode val="edge"/>
          <c:x val="0.25080240437582024"/>
          <c:y val="8.4765132195526741E-2"/>
          <c:w val="0.56446650777745133"/>
          <c:h val="0.84964243588190191"/>
        </c:manualLayout>
      </c:layout>
      <c:barChart>
        <c:barDir val="bar"/>
        <c:grouping val="clustered"/>
        <c:ser>
          <c:idx val="0"/>
          <c:order val="0"/>
          <c:tx>
            <c:strRef>
              <c:f>Sheet2!$C$5</c:f>
              <c:strCache>
                <c:ptCount val="1"/>
                <c:pt idx="0">
                  <c:v>As at March 31, 2011</c:v>
                </c:pt>
              </c:strCache>
            </c:strRef>
          </c:tx>
          <c:cat>
            <c:strRef>
              <c:f>Sheet2!$B$6:$B$26</c:f>
              <c:strCache>
                <c:ptCount val="21"/>
                <c:pt idx="0">
                  <c:v>INCOME</c:v>
                </c:pt>
                <c:pt idx="1">
                  <c:v>Fee Receipts</c:v>
                </c:pt>
                <c:pt idx="2">
                  <c:v>Other income</c:v>
                </c:pt>
                <c:pt idx="5">
                  <c:v>EXPENDITURE</c:v>
                </c:pt>
                <c:pt idx="6">
                  <c:v>Direct Expenses</c:v>
                </c:pt>
                <c:pt idx="7">
                  <c:v>Employee Remuneration &amp; Benefits</c:v>
                </c:pt>
                <c:pt idx="8">
                  <c:v>Administrative Expenses</c:v>
                </c:pt>
                <c:pt idx="9">
                  <c:v>Financial expenses</c:v>
                </c:pt>
                <c:pt idx="10">
                  <c:v>Directors Remuneration</c:v>
                </c:pt>
                <c:pt idx="11">
                  <c:v>Depreciation</c:v>
                </c:pt>
                <c:pt idx="12">
                  <c:v>Miscellaneous Expenses</c:v>
                </c:pt>
                <c:pt idx="14">
                  <c:v>Profit/(Loss) Before Tax </c:v>
                </c:pt>
                <c:pt idx="15">
                  <c:v>Provision for current tax</c:v>
                </c:pt>
                <c:pt idx="16">
                  <c:v>Deferred Tax Liability</c:v>
                </c:pt>
                <c:pt idx="17">
                  <c:v>Total tax expense</c:v>
                </c:pt>
                <c:pt idx="18">
                  <c:v>Net Profit/(Loss) after Tax</c:v>
                </c:pt>
                <c:pt idx="19">
                  <c:v>Less: Transfer to general reserve</c:v>
                </c:pt>
                <c:pt idx="20">
                  <c:v>Profit/(Loss) carried to Balance Sheet</c:v>
                </c:pt>
              </c:strCache>
            </c:strRef>
          </c:cat>
          <c:val>
            <c:numRef>
              <c:f>Sheet2!$C$6:$C$26</c:f>
              <c:numCache>
                <c:formatCode>_(* #,##0_);_(* \(#,##0\);_(* "-"??_);_(@_)</c:formatCode>
                <c:ptCount val="21"/>
                <c:pt idx="1">
                  <c:v>25152271</c:v>
                </c:pt>
                <c:pt idx="2">
                  <c:v>234266</c:v>
                </c:pt>
                <c:pt idx="4">
                  <c:v>25386537</c:v>
                </c:pt>
                <c:pt idx="6">
                  <c:v>6627981</c:v>
                </c:pt>
                <c:pt idx="7">
                  <c:v>2731225</c:v>
                </c:pt>
                <c:pt idx="8">
                  <c:v>8811208</c:v>
                </c:pt>
                <c:pt idx="9">
                  <c:v>964908</c:v>
                </c:pt>
                <c:pt idx="10">
                  <c:v>2100000</c:v>
                </c:pt>
                <c:pt idx="11">
                  <c:v>1109971.0466378082</c:v>
                </c:pt>
                <c:pt idx="12">
                  <c:v>89755</c:v>
                </c:pt>
                <c:pt idx="13">
                  <c:v>22435048.046637807</c:v>
                </c:pt>
                <c:pt idx="14">
                  <c:v>2951488.953362193</c:v>
                </c:pt>
                <c:pt idx="15">
                  <c:v>462563.73</c:v>
                </c:pt>
                <c:pt idx="16">
                  <c:v>488876</c:v>
                </c:pt>
                <c:pt idx="17">
                  <c:v>951439.73</c:v>
                </c:pt>
                <c:pt idx="18">
                  <c:v>2000049.223362193</c:v>
                </c:pt>
                <c:pt idx="19">
                  <c:v>200004.92233621932</c:v>
                </c:pt>
                <c:pt idx="20">
                  <c:v>1800044.3010259736</c:v>
                </c:pt>
              </c:numCache>
            </c:numRef>
          </c:val>
        </c:ser>
        <c:ser>
          <c:idx val="1"/>
          <c:order val="1"/>
          <c:tx>
            <c:strRef>
              <c:f>Sheet2!$D$5</c:f>
              <c:strCache>
                <c:ptCount val="1"/>
                <c:pt idx="0">
                  <c:v>As at March 31, 2010</c:v>
                </c:pt>
              </c:strCache>
            </c:strRef>
          </c:tx>
          <c:cat>
            <c:strRef>
              <c:f>Sheet2!$B$6:$B$26</c:f>
              <c:strCache>
                <c:ptCount val="21"/>
                <c:pt idx="0">
                  <c:v>INCOME</c:v>
                </c:pt>
                <c:pt idx="1">
                  <c:v>Fee Receipts</c:v>
                </c:pt>
                <c:pt idx="2">
                  <c:v>Other income</c:v>
                </c:pt>
                <c:pt idx="5">
                  <c:v>EXPENDITURE</c:v>
                </c:pt>
                <c:pt idx="6">
                  <c:v>Direct Expenses</c:v>
                </c:pt>
                <c:pt idx="7">
                  <c:v>Employee Remuneration &amp; Benefits</c:v>
                </c:pt>
                <c:pt idx="8">
                  <c:v>Administrative Expenses</c:v>
                </c:pt>
                <c:pt idx="9">
                  <c:v>Financial expenses</c:v>
                </c:pt>
                <c:pt idx="10">
                  <c:v>Directors Remuneration</c:v>
                </c:pt>
                <c:pt idx="11">
                  <c:v>Depreciation</c:v>
                </c:pt>
                <c:pt idx="12">
                  <c:v>Miscellaneous Expenses</c:v>
                </c:pt>
                <c:pt idx="14">
                  <c:v>Profit/(Loss) Before Tax </c:v>
                </c:pt>
                <c:pt idx="15">
                  <c:v>Provision for current tax</c:v>
                </c:pt>
                <c:pt idx="16">
                  <c:v>Deferred Tax Liability</c:v>
                </c:pt>
                <c:pt idx="17">
                  <c:v>Total tax expense</c:v>
                </c:pt>
                <c:pt idx="18">
                  <c:v>Net Profit/(Loss) after Tax</c:v>
                </c:pt>
                <c:pt idx="19">
                  <c:v>Less: Transfer to general reserve</c:v>
                </c:pt>
                <c:pt idx="20">
                  <c:v>Profit/(Loss) carried to Balance Sheet</c:v>
                </c:pt>
              </c:strCache>
            </c:strRef>
          </c:cat>
          <c:val>
            <c:numRef>
              <c:f>Sheet2!$D$6:$D$26</c:f>
              <c:numCache>
                <c:formatCode>_(* #,##0_);_(* \(#,##0\);_(* "-"??_);_(@_)</c:formatCode>
                <c:ptCount val="21"/>
                <c:pt idx="1">
                  <c:v>20401686</c:v>
                </c:pt>
                <c:pt idx="2">
                  <c:v>1293610</c:v>
                </c:pt>
                <c:pt idx="4">
                  <c:v>21695296</c:v>
                </c:pt>
                <c:pt idx="6">
                  <c:v>4345482</c:v>
                </c:pt>
                <c:pt idx="7">
                  <c:v>2826611</c:v>
                </c:pt>
                <c:pt idx="8">
                  <c:v>9433174</c:v>
                </c:pt>
                <c:pt idx="9">
                  <c:v>123053</c:v>
                </c:pt>
                <c:pt idx="10">
                  <c:v>1800000</c:v>
                </c:pt>
                <c:pt idx="11">
                  <c:v>509615.09798876708</c:v>
                </c:pt>
                <c:pt idx="12">
                  <c:v>15851</c:v>
                </c:pt>
                <c:pt idx="13">
                  <c:v>19053786.097988766</c:v>
                </c:pt>
                <c:pt idx="14">
                  <c:v>2641509.9020112343</c:v>
                </c:pt>
                <c:pt idx="15">
                  <c:v>602707</c:v>
                </c:pt>
                <c:pt idx="16">
                  <c:v>264044</c:v>
                </c:pt>
                <c:pt idx="17">
                  <c:v>866751</c:v>
                </c:pt>
                <c:pt idx="18">
                  <c:v>1774758.9020112343</c:v>
                </c:pt>
                <c:pt idx="19">
                  <c:v>177477</c:v>
                </c:pt>
                <c:pt idx="20">
                  <c:v>1597281.9020112343</c:v>
                </c:pt>
              </c:numCache>
            </c:numRef>
          </c:val>
        </c:ser>
        <c:axId val="75660288"/>
        <c:axId val="75678464"/>
      </c:barChart>
      <c:catAx>
        <c:axId val="75660288"/>
        <c:scaling>
          <c:orientation val="minMax"/>
        </c:scaling>
        <c:axPos val="l"/>
        <c:majorTickMark val="none"/>
        <c:tickLblPos val="nextTo"/>
        <c:crossAx val="75678464"/>
        <c:crosses val="autoZero"/>
        <c:auto val="1"/>
        <c:lblAlgn val="ctr"/>
        <c:lblOffset val="100"/>
      </c:catAx>
      <c:valAx>
        <c:axId val="75678464"/>
        <c:scaling>
          <c:orientation val="minMax"/>
        </c:scaling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  <a:effectLst>
              <a:innerShdw blurRad="114300">
                <a:prstClr val="black"/>
              </a:innerShdw>
            </a:effectLst>
          </c:spPr>
        </c:majorGridlines>
        <c:numFmt formatCode="_(* #,##0_);_(* \(#,##0\);_(* &quot;-&quot;??_);_(@_)" sourceLinked="1"/>
        <c:majorTickMark val="none"/>
        <c:tickLblPos val="nextTo"/>
        <c:crossAx val="75660288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legend>
      <c:legendPos val="r"/>
      <c:layout/>
    </c:legend>
    <c:plotVisOnly val="1"/>
  </c:chart>
  <c:spPr>
    <a:blipFill>
      <a:blip xmlns:r="http://schemas.openxmlformats.org/officeDocument/2006/relationships" r:embed="rId2"/>
      <a:tile tx="0" ty="0" sx="100000" sy="100000" flip="none" algn="tl"/>
    </a:blipFill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0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8" workbookViewId="0" zoomToFit="1"/>
  </sheetViews>
  <pageMargins left="0.7" right="0.7" top="0.75" bottom="0.75" header="0.3" footer="0.3"/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19125" y="6362700"/>
          <a:ext cx="45624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For S. R. Batliboi &amp; Associates                                       For and on behalf of the Board of Directors</a:t>
          </a:r>
        </a:p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Chartered Accountants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Per</a:t>
          </a:r>
        </a:p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Amit Majumdar 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</a:t>
          </a: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Dr. C Prathap Reddy                                Shobna Kamineni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Partner                                                                             Chairman                                                   Director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Membership No: 42650</a:t>
          </a: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Place: Mumbai                                                                  Place: Hyderabad                                       Place: Hyderabad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Date:                                                                                Date:                                                         Date: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54428" y="40821"/>
    <xdr:ext cx="8634813" cy="627669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19125" y="5867400"/>
          <a:ext cx="42291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For S. R. Batliboi &amp; Associates                                       For and on behalf of the Board of Directors</a:t>
          </a:r>
        </a:p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Chartered Accountants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Per</a:t>
          </a:r>
        </a:p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Amit Majumdar 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</a:t>
          </a: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Dr. C Prathap Reddy                                Shobna Kamineni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Partner                                                                             Chairman                                                   Director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Membership No: 42650</a:t>
          </a: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Place: Mumbai                                                                  Place: Hyderabad                                       Place: Hyderabad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Date:                                                                                Date:                                                         Date: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Y_DFSL\FY_DFSL\Finalisation%202009-10\Financial%20Statement%2009-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Y_DFSL\FY_DFSL\DFSL_FY%2008-09\Financial%20Statements%2008-0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S"/>
      <sheetName val="P &amp; L"/>
      <sheetName val="Sch 1-4"/>
      <sheetName val="Sch-5"/>
      <sheetName val="Sch 6-12"/>
      <sheetName val="Sch 13"/>
      <sheetName val="Sch 14-20"/>
      <sheetName val="Trial balance"/>
      <sheetName val="Depn.-IT Act"/>
    </sheetNames>
    <sheetDataSet>
      <sheetData sheetId="0"/>
      <sheetData sheetId="1">
        <row r="6">
          <cell r="D6" t="str">
            <v>As at March 31, 2010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hecklist "/>
      <sheetName val="BS"/>
      <sheetName val="P&amp;L"/>
      <sheetName val="STI (2)"/>
      <sheetName val="Groupings(Schedules)"/>
      <sheetName val="Sch 1-3"/>
      <sheetName val="Sch 4"/>
      <sheetName val="Sch 4-Consolidated"/>
      <sheetName val="Sch -4(Revised)"/>
      <sheetName val="Sch 5-11"/>
      <sheetName val="Sch - 12"/>
      <sheetName val="Sch 13-19"/>
      <sheetName val="ABS"/>
      <sheetName val="Trial Balance"/>
      <sheetName val="STI"/>
      <sheetName val="IT DEP"/>
      <sheetName val="IT DEP-Consolidated"/>
      <sheetName val="IT- DEp -Revised"/>
      <sheetName val="Section 40A(2)(b)"/>
      <sheetName val="TDS Statemen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1">
          <cell r="M51">
            <v>344411.99530605134</v>
          </cell>
        </row>
      </sheetData>
      <sheetData sheetId="7" refreshError="1"/>
      <sheetData sheetId="8" refreshError="1"/>
      <sheetData sheetId="9">
        <row r="47">
          <cell r="C47">
            <v>249604</v>
          </cell>
        </row>
      </sheetData>
      <sheetData sheetId="10">
        <row r="16">
          <cell r="B16">
            <v>-174170.88737543009</v>
          </cell>
        </row>
      </sheetData>
      <sheetData sheetId="11">
        <row r="9">
          <cell r="B9">
            <v>14870995</v>
          </cell>
        </row>
        <row r="16">
          <cell r="B16">
            <v>935055</v>
          </cell>
        </row>
        <row r="25">
          <cell r="B25">
            <v>3329781</v>
          </cell>
        </row>
        <row r="35">
          <cell r="B35">
            <v>2293871</v>
          </cell>
        </row>
        <row r="39">
          <cell r="B39">
            <v>900000</v>
          </cell>
        </row>
        <row r="40">
          <cell r="B40">
            <v>180000</v>
          </cell>
        </row>
        <row r="94">
          <cell r="B94">
            <v>7931389.5299999993</v>
          </cell>
        </row>
        <row r="104">
          <cell r="B104">
            <v>471838</v>
          </cell>
        </row>
        <row r="114">
          <cell r="B114">
            <v>119702</v>
          </cell>
        </row>
      </sheetData>
      <sheetData sheetId="12" refreshError="1"/>
      <sheetData sheetId="13">
        <row r="34">
          <cell r="C34">
            <v>900000</v>
          </cell>
        </row>
        <row r="35">
          <cell r="C35">
            <v>180000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9"/>
  <sheetViews>
    <sheetView topLeftCell="A13" workbookViewId="0">
      <selection activeCell="B1" sqref="B1"/>
    </sheetView>
  </sheetViews>
  <sheetFormatPr defaultRowHeight="15"/>
  <cols>
    <col min="1" max="1" width="9.140625" style="1"/>
    <col min="2" max="2" width="37.42578125" style="1" bestFit="1" customWidth="1"/>
    <col min="3" max="3" width="26.140625" style="1" customWidth="1"/>
    <col min="4" max="4" width="24.28515625" style="1" customWidth="1"/>
    <col min="5" max="5" width="20.140625" style="1" bestFit="1" customWidth="1"/>
    <col min="6" max="16384" width="9.140625" style="1"/>
  </cols>
  <sheetData>
    <row r="1" spans="2:7" ht="16.5">
      <c r="B1" s="2"/>
      <c r="C1" s="2"/>
      <c r="D1" s="3"/>
    </row>
    <row r="2" spans="2:7" ht="16.5">
      <c r="B2" s="3" t="s">
        <v>0</v>
      </c>
      <c r="C2" s="3"/>
      <c r="D2" s="3"/>
    </row>
    <row r="3" spans="2:7" ht="33">
      <c r="B3" s="4" t="s">
        <v>1</v>
      </c>
      <c r="C3" s="4"/>
      <c r="D3" s="3"/>
    </row>
    <row r="4" spans="2:7" ht="16.5">
      <c r="B4" s="2"/>
      <c r="C4" s="2"/>
      <c r="D4" s="5"/>
    </row>
    <row r="5" spans="2:7" ht="16.5">
      <c r="B5" s="6"/>
      <c r="C5" s="6" t="str">
        <f>'[1]P &amp; L'!$D$6</f>
        <v>As at March 31, 2010</v>
      </c>
      <c r="D5" s="7" t="s">
        <v>2</v>
      </c>
      <c r="E5" s="25" t="s">
        <v>22</v>
      </c>
      <c r="F5" s="25" t="s">
        <v>23</v>
      </c>
    </row>
    <row r="6" spans="2:7" ht="16.5">
      <c r="B6" s="8" t="s">
        <v>3</v>
      </c>
      <c r="C6" s="8"/>
      <c r="D6" s="9"/>
      <c r="E6" s="20"/>
      <c r="F6" s="29"/>
    </row>
    <row r="7" spans="2:7" ht="16.5">
      <c r="B7" s="8" t="s">
        <v>4</v>
      </c>
      <c r="C7" s="23">
        <v>20401686</v>
      </c>
      <c r="D7" s="19">
        <f>'[2]Sch 13-19'!B9</f>
        <v>14870995</v>
      </c>
      <c r="E7" s="39">
        <f>C7-D7</f>
        <v>5530691</v>
      </c>
      <c r="F7" s="35">
        <f>E7/D7*100</f>
        <v>37.191129443591365</v>
      </c>
    </row>
    <row r="8" spans="2:7" ht="16.5">
      <c r="B8" s="8" t="s">
        <v>5</v>
      </c>
      <c r="C8" s="22">
        <v>1293610</v>
      </c>
      <c r="D8" s="10">
        <f>'[2]Sch 13-19'!B16</f>
        <v>935055</v>
      </c>
      <c r="E8" s="40">
        <f t="shared" ref="E8:E27" si="0">C8-D8</f>
        <v>358555</v>
      </c>
      <c r="F8" s="30">
        <f t="shared" ref="F8:F26" si="1">E8/D8*100</f>
        <v>38.345872702675244</v>
      </c>
      <c r="G8" s="12"/>
    </row>
    <row r="9" spans="2:7" ht="16.5">
      <c r="B9" s="8"/>
      <c r="C9" s="22"/>
      <c r="D9" s="10"/>
      <c r="E9" s="40">
        <f t="shared" si="0"/>
        <v>0</v>
      </c>
      <c r="F9" s="30"/>
    </row>
    <row r="10" spans="2:7" ht="16.5">
      <c r="B10" s="28"/>
      <c r="C10" s="14">
        <v>21695296</v>
      </c>
      <c r="D10" s="36">
        <f>SUM(D7:D9)</f>
        <v>15806050</v>
      </c>
      <c r="E10" s="27">
        <f t="shared" si="0"/>
        <v>5889246</v>
      </c>
      <c r="F10" s="38">
        <f t="shared" si="1"/>
        <v>37.259441796021143</v>
      </c>
    </row>
    <row r="11" spans="2:7" ht="16.5">
      <c r="B11" s="8" t="s">
        <v>6</v>
      </c>
      <c r="C11" s="26"/>
      <c r="D11" s="9"/>
      <c r="E11" s="40">
        <f t="shared" si="0"/>
        <v>0</v>
      </c>
      <c r="F11" s="30"/>
    </row>
    <row r="12" spans="2:7" ht="16.5">
      <c r="B12" s="8" t="s">
        <v>7</v>
      </c>
      <c r="C12" s="22">
        <v>4345482</v>
      </c>
      <c r="D12" s="10">
        <f>'[2]Sch 13-19'!B25</f>
        <v>3329781</v>
      </c>
      <c r="E12" s="40">
        <f t="shared" si="0"/>
        <v>1015701</v>
      </c>
      <c r="F12" s="30">
        <f t="shared" si="1"/>
        <v>30.503537620041676</v>
      </c>
    </row>
    <row r="13" spans="2:7" ht="16.5">
      <c r="B13" s="8" t="s">
        <v>8</v>
      </c>
      <c r="C13" s="22">
        <v>2826611</v>
      </c>
      <c r="D13" s="10">
        <f>'[2]Sch 13-19'!B35</f>
        <v>2293871</v>
      </c>
      <c r="E13" s="40">
        <f t="shared" si="0"/>
        <v>532740</v>
      </c>
      <c r="F13" s="30">
        <f t="shared" si="1"/>
        <v>23.224496931170062</v>
      </c>
    </row>
    <row r="14" spans="2:7" ht="16.5">
      <c r="B14" s="8" t="s">
        <v>9</v>
      </c>
      <c r="C14" s="22">
        <v>9433174</v>
      </c>
      <c r="D14" s="10">
        <f>'[2]Sch 13-19'!B94-'[2]Sch 13-19'!B39-'[2]Sch 13-19'!B40-'[2]Sch 13-19'!B38</f>
        <v>6851389.5299999993</v>
      </c>
      <c r="E14" s="40">
        <f t="shared" si="0"/>
        <v>2581784.4700000007</v>
      </c>
      <c r="F14" s="30">
        <f t="shared" si="1"/>
        <v>37.682640268739775</v>
      </c>
      <c r="G14" s="12"/>
    </row>
    <row r="15" spans="2:7" ht="16.5">
      <c r="B15" s="8" t="s">
        <v>10</v>
      </c>
      <c r="C15" s="22">
        <v>123053</v>
      </c>
      <c r="D15" s="10">
        <f>'[2]Sch 13-19'!B104</f>
        <v>471838</v>
      </c>
      <c r="E15" s="40">
        <f t="shared" si="0"/>
        <v>-348785</v>
      </c>
      <c r="F15" s="30">
        <f t="shared" si="1"/>
        <v>-73.920498137072471</v>
      </c>
    </row>
    <row r="16" spans="2:7" ht="16.5">
      <c r="B16" s="8" t="s">
        <v>11</v>
      </c>
      <c r="C16" s="22">
        <v>1800000</v>
      </c>
      <c r="D16" s="10">
        <f>'[2]Trial Balance'!C34+'[2]Trial Balance'!C35</f>
        <v>1080000</v>
      </c>
      <c r="E16" s="40">
        <f t="shared" si="0"/>
        <v>720000</v>
      </c>
      <c r="F16" s="30">
        <f t="shared" si="1"/>
        <v>66.666666666666657</v>
      </c>
    </row>
    <row r="17" spans="1:7" ht="16.5">
      <c r="B17" s="8" t="s">
        <v>12</v>
      </c>
      <c r="C17" s="22">
        <v>509615.09798876708</v>
      </c>
      <c r="D17" s="10">
        <f>+'[2]Sch 4'!M51</f>
        <v>344411.99530605134</v>
      </c>
      <c r="E17" s="40">
        <f t="shared" si="0"/>
        <v>165203.10268271575</v>
      </c>
      <c r="F17" s="30">
        <f t="shared" si="1"/>
        <v>47.966709909715249</v>
      </c>
    </row>
    <row r="18" spans="1:7" ht="16.5">
      <c r="B18" s="8" t="s">
        <v>13</v>
      </c>
      <c r="C18" s="22">
        <v>15851</v>
      </c>
      <c r="D18" s="10">
        <f>+'[2]Sch 13-19'!B114</f>
        <v>119702</v>
      </c>
      <c r="E18" s="40">
        <f t="shared" si="0"/>
        <v>-103851</v>
      </c>
      <c r="F18" s="30">
        <f t="shared" si="1"/>
        <v>-86.75794890645102</v>
      </c>
    </row>
    <row r="19" spans="1:7" ht="16.5">
      <c r="B19" s="28"/>
      <c r="C19" s="14">
        <v>19053786.097988766</v>
      </c>
      <c r="D19" s="36">
        <f>SUM(D12:D18)</f>
        <v>14490993.52530605</v>
      </c>
      <c r="E19" s="27">
        <f t="shared" si="0"/>
        <v>4562792.572682716</v>
      </c>
      <c r="F19" s="38">
        <f t="shared" si="1"/>
        <v>31.487092756715242</v>
      </c>
    </row>
    <row r="20" spans="1:7" ht="16.5">
      <c r="B20" s="8" t="s">
        <v>14</v>
      </c>
      <c r="C20" s="22">
        <v>2641509.9020112343</v>
      </c>
      <c r="D20" s="33">
        <f>D10-D19</f>
        <v>1315056.4746939503</v>
      </c>
      <c r="E20" s="40">
        <f t="shared" si="0"/>
        <v>1326453.427317284</v>
      </c>
      <c r="F20" s="30">
        <f t="shared" si="1"/>
        <v>100.86665119275476</v>
      </c>
    </row>
    <row r="21" spans="1:7" ht="16.5">
      <c r="B21" s="8" t="s">
        <v>15</v>
      </c>
      <c r="C21" s="24">
        <v>602707</v>
      </c>
      <c r="D21" s="37">
        <f>+'[2]Sch 5-11'!C47</f>
        <v>249604</v>
      </c>
      <c r="E21" s="40">
        <f t="shared" si="0"/>
        <v>353103</v>
      </c>
      <c r="F21" s="30">
        <f t="shared" si="1"/>
        <v>141.46528100511208</v>
      </c>
    </row>
    <row r="22" spans="1:7" ht="16.5">
      <c r="B22" s="8" t="s">
        <v>16</v>
      </c>
      <c r="C22" s="22">
        <v>264044</v>
      </c>
      <c r="D22" s="33">
        <f>-'[2]Sch - 12'!B16</f>
        <v>174170.88737543009</v>
      </c>
      <c r="E22" s="40">
        <f t="shared" si="0"/>
        <v>89873.112624569912</v>
      </c>
      <c r="F22" s="30">
        <f t="shared" si="1"/>
        <v>51.60053667915578</v>
      </c>
      <c r="G22" s="12"/>
    </row>
    <row r="23" spans="1:7" ht="16.5">
      <c r="B23" s="16" t="s">
        <v>17</v>
      </c>
      <c r="C23" s="14">
        <v>866751</v>
      </c>
      <c r="D23" s="36">
        <f>+D21+D22</f>
        <v>423774.88737543009</v>
      </c>
      <c r="E23" s="27">
        <f t="shared" si="0"/>
        <v>442976.11262456991</v>
      </c>
      <c r="F23" s="38">
        <f t="shared" si="1"/>
        <v>104.53099648449179</v>
      </c>
    </row>
    <row r="24" spans="1:7" ht="16.5">
      <c r="B24" s="15" t="s">
        <v>18</v>
      </c>
      <c r="C24" s="22">
        <v>1774758.9020112343</v>
      </c>
      <c r="D24" s="10">
        <f>+D20-D23</f>
        <v>891281.58731852018</v>
      </c>
      <c r="E24" s="41">
        <f t="shared" si="0"/>
        <v>883477.31469271414</v>
      </c>
      <c r="F24" s="30">
        <f t="shared" si="1"/>
        <v>99.124376320923929</v>
      </c>
    </row>
    <row r="25" spans="1:7" ht="16.5">
      <c r="B25" s="15" t="s">
        <v>19</v>
      </c>
      <c r="C25" s="32">
        <v>177477</v>
      </c>
      <c r="D25" s="17">
        <f>ROUND(D24*10%,0)</f>
        <v>89128</v>
      </c>
      <c r="E25" s="39">
        <f t="shared" si="0"/>
        <v>88349</v>
      </c>
      <c r="F25" s="35">
        <f t="shared" si="1"/>
        <v>99.125976124225829</v>
      </c>
    </row>
    <row r="26" spans="1:7" ht="16.5">
      <c r="B26" s="8" t="s">
        <v>20</v>
      </c>
      <c r="C26" s="33">
        <v>1597281.9020112343</v>
      </c>
      <c r="D26" s="11">
        <f>D24-D25</f>
        <v>802153.58731852018</v>
      </c>
      <c r="E26" s="40">
        <f t="shared" si="0"/>
        <v>795128.31469271414</v>
      </c>
      <c r="F26" s="30">
        <f t="shared" si="1"/>
        <v>99.12419856535324</v>
      </c>
    </row>
    <row r="27" spans="1:7" ht="16.5">
      <c r="B27" s="16" t="s">
        <v>21</v>
      </c>
      <c r="C27" s="34"/>
      <c r="D27" s="13"/>
      <c r="E27" s="41">
        <f t="shared" si="0"/>
        <v>0</v>
      </c>
      <c r="F27" s="31"/>
    </row>
    <row r="28" spans="1:7" ht="16.5">
      <c r="A28" s="20"/>
      <c r="B28" s="3"/>
      <c r="C28" s="3"/>
      <c r="D28" s="10"/>
      <c r="E28" s="20"/>
    </row>
    <row r="29" spans="1:7" ht="16.5">
      <c r="A29" s="20"/>
      <c r="B29" s="21"/>
      <c r="C29" s="21"/>
      <c r="D29" s="3"/>
      <c r="E29" s="20"/>
      <c r="G29" s="1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9"/>
  <sheetViews>
    <sheetView tabSelected="1" workbookViewId="0">
      <selection activeCell="B1" sqref="B1"/>
    </sheetView>
  </sheetViews>
  <sheetFormatPr defaultRowHeight="15"/>
  <cols>
    <col min="1" max="1" width="9.140625" style="1"/>
    <col min="2" max="2" width="37.42578125" style="1" bestFit="1" customWidth="1"/>
    <col min="3" max="3" width="26.140625" style="1" customWidth="1"/>
    <col min="4" max="4" width="24.28515625" style="1" customWidth="1"/>
    <col min="5" max="5" width="20.140625" style="1" bestFit="1" customWidth="1"/>
    <col min="6" max="16384" width="9.140625" style="1"/>
  </cols>
  <sheetData>
    <row r="1" spans="2:7" ht="16.5">
      <c r="B1" s="2"/>
      <c r="C1" s="2"/>
      <c r="D1" s="3"/>
    </row>
    <row r="2" spans="2:7" ht="16.5">
      <c r="B2" s="3" t="s">
        <v>0</v>
      </c>
      <c r="C2" s="3"/>
      <c r="D2" s="3"/>
    </row>
    <row r="3" spans="2:7" ht="33">
      <c r="B3" s="4" t="s">
        <v>1</v>
      </c>
      <c r="C3" s="4"/>
      <c r="D3" s="3"/>
    </row>
    <row r="4" spans="2:7" ht="17.25" thickBot="1">
      <c r="B4" s="2"/>
      <c r="C4" s="2"/>
      <c r="D4" s="5"/>
    </row>
    <row r="5" spans="2:7" ht="16.5">
      <c r="B5" s="6" t="s">
        <v>25</v>
      </c>
      <c r="C5" s="42" t="s">
        <v>24</v>
      </c>
      <c r="D5" s="6" t="str">
        <f>'[1]P &amp; L'!$D$6</f>
        <v>As at March 31, 2010</v>
      </c>
      <c r="E5" s="25" t="s">
        <v>22</v>
      </c>
      <c r="F5" s="25" t="s">
        <v>23</v>
      </c>
    </row>
    <row r="6" spans="2:7" ht="16.5">
      <c r="B6" s="8" t="s">
        <v>3</v>
      </c>
      <c r="C6" s="9"/>
      <c r="D6" s="8"/>
      <c r="E6" s="20"/>
      <c r="F6" s="29"/>
    </row>
    <row r="7" spans="2:7" ht="16.5">
      <c r="B7" s="8" t="s">
        <v>4</v>
      </c>
      <c r="C7" s="17">
        <v>25152271</v>
      </c>
      <c r="D7" s="23">
        <v>20401686</v>
      </c>
      <c r="E7" s="39">
        <f t="shared" ref="E7:E27" si="0">C7-D7</f>
        <v>4750585</v>
      </c>
      <c r="F7" s="35">
        <f>E7/D7*100</f>
        <v>23.285256914551081</v>
      </c>
    </row>
    <row r="8" spans="2:7" ht="16.5">
      <c r="B8" s="8" t="s">
        <v>5</v>
      </c>
      <c r="C8" s="11">
        <v>234266</v>
      </c>
      <c r="D8" s="22">
        <v>1293610</v>
      </c>
      <c r="E8" s="40">
        <f t="shared" si="0"/>
        <v>-1059344</v>
      </c>
      <c r="F8" s="30">
        <f>E8/D8*100</f>
        <v>-81.890523418959347</v>
      </c>
      <c r="G8" s="12"/>
    </row>
    <row r="9" spans="2:7" ht="16.5">
      <c r="B9" s="8"/>
      <c r="C9" s="11"/>
      <c r="D9" s="22"/>
      <c r="E9" s="40">
        <f t="shared" si="0"/>
        <v>0</v>
      </c>
      <c r="F9" s="30"/>
    </row>
    <row r="10" spans="2:7" ht="16.5">
      <c r="B10" s="28"/>
      <c r="C10" s="14">
        <v>25386537</v>
      </c>
      <c r="D10" s="14">
        <v>21695296</v>
      </c>
      <c r="E10" s="27">
        <f t="shared" si="0"/>
        <v>3691241</v>
      </c>
      <c r="F10" s="38">
        <f>E10/D10*100</f>
        <v>17.014015388404932</v>
      </c>
    </row>
    <row r="11" spans="2:7" ht="16.5">
      <c r="B11" s="8" t="s">
        <v>6</v>
      </c>
      <c r="C11" s="43"/>
      <c r="D11" s="26"/>
      <c r="E11" s="40">
        <f t="shared" si="0"/>
        <v>0</v>
      </c>
      <c r="F11" s="30"/>
    </row>
    <row r="12" spans="2:7" ht="16.5">
      <c r="B12" s="8" t="s">
        <v>7</v>
      </c>
      <c r="C12" s="11">
        <v>6627981</v>
      </c>
      <c r="D12" s="22">
        <v>4345482</v>
      </c>
      <c r="E12" s="40">
        <f t="shared" si="0"/>
        <v>2282499</v>
      </c>
      <c r="F12" s="30">
        <f t="shared" ref="F12:F26" si="1">E12/D12*100</f>
        <v>52.525795757524705</v>
      </c>
    </row>
    <row r="13" spans="2:7" ht="16.5">
      <c r="B13" s="8" t="s">
        <v>8</v>
      </c>
      <c r="C13" s="11">
        <v>2731225</v>
      </c>
      <c r="D13" s="22">
        <v>2826611</v>
      </c>
      <c r="E13" s="40">
        <f t="shared" si="0"/>
        <v>-95386</v>
      </c>
      <c r="F13" s="30">
        <f t="shared" si="1"/>
        <v>-3.3745711737483508</v>
      </c>
    </row>
    <row r="14" spans="2:7" ht="16.5">
      <c r="B14" s="8" t="s">
        <v>9</v>
      </c>
      <c r="C14" s="11">
        <v>8811208</v>
      </c>
      <c r="D14" s="22">
        <v>9433174</v>
      </c>
      <c r="E14" s="40">
        <f t="shared" si="0"/>
        <v>-621966</v>
      </c>
      <c r="F14" s="30">
        <f t="shared" si="1"/>
        <v>-6.5933905173380669</v>
      </c>
      <c r="G14" s="12"/>
    </row>
    <row r="15" spans="2:7" ht="16.5">
      <c r="B15" s="8" t="s">
        <v>10</v>
      </c>
      <c r="C15" s="11">
        <v>964908</v>
      </c>
      <c r="D15" s="22">
        <v>123053</v>
      </c>
      <c r="E15" s="40">
        <f t="shared" si="0"/>
        <v>841855</v>
      </c>
      <c r="F15" s="30">
        <f t="shared" si="1"/>
        <v>684.14016724500823</v>
      </c>
    </row>
    <row r="16" spans="2:7" ht="16.5">
      <c r="B16" s="8" t="s">
        <v>11</v>
      </c>
      <c r="C16" s="11">
        <v>2100000</v>
      </c>
      <c r="D16" s="22">
        <v>1800000</v>
      </c>
      <c r="E16" s="40">
        <f t="shared" si="0"/>
        <v>300000</v>
      </c>
      <c r="F16" s="30">
        <f t="shared" si="1"/>
        <v>16.666666666666664</v>
      </c>
    </row>
    <row r="17" spans="1:7" ht="16.5">
      <c r="B17" s="8" t="s">
        <v>12</v>
      </c>
      <c r="C17" s="11">
        <v>1109971.0466378082</v>
      </c>
      <c r="D17" s="22">
        <v>509615.09798876708</v>
      </c>
      <c r="E17" s="40">
        <f t="shared" si="0"/>
        <v>600355.94864904112</v>
      </c>
      <c r="F17" s="30">
        <f t="shared" si="1"/>
        <v>117.80576184229812</v>
      </c>
    </row>
    <row r="18" spans="1:7" ht="16.5">
      <c r="B18" s="8" t="s">
        <v>13</v>
      </c>
      <c r="C18" s="13">
        <v>89755</v>
      </c>
      <c r="D18" s="22">
        <v>15851</v>
      </c>
      <c r="E18" s="40">
        <f t="shared" si="0"/>
        <v>73904</v>
      </c>
      <c r="F18" s="30">
        <f t="shared" si="1"/>
        <v>466.24187748407041</v>
      </c>
    </row>
    <row r="19" spans="1:7" ht="16.5">
      <c r="B19" s="28"/>
      <c r="C19" s="14">
        <v>22435048.046637807</v>
      </c>
      <c r="D19" s="14">
        <v>19053786.097988766</v>
      </c>
      <c r="E19" s="27">
        <f t="shared" si="0"/>
        <v>3381261.9486490414</v>
      </c>
      <c r="F19" s="38">
        <f t="shared" si="1"/>
        <v>17.745879644392314</v>
      </c>
    </row>
    <row r="20" spans="1:7" ht="16.5">
      <c r="B20" s="8" t="s">
        <v>14</v>
      </c>
      <c r="C20" s="17">
        <v>2951488.953362193</v>
      </c>
      <c r="D20" s="22">
        <v>2641509.9020112343</v>
      </c>
      <c r="E20" s="40">
        <f t="shared" si="0"/>
        <v>309979.05135095865</v>
      </c>
      <c r="F20" s="30">
        <f t="shared" si="1"/>
        <v>11.734919150404922</v>
      </c>
    </row>
    <row r="21" spans="1:7" ht="16.5">
      <c r="B21" s="8" t="s">
        <v>15</v>
      </c>
      <c r="C21" s="18">
        <v>462563.73</v>
      </c>
      <c r="D21" s="24">
        <v>602707</v>
      </c>
      <c r="E21" s="40">
        <f t="shared" si="0"/>
        <v>-140143.27000000002</v>
      </c>
      <c r="F21" s="30">
        <f t="shared" si="1"/>
        <v>-23.252305017197415</v>
      </c>
    </row>
    <row r="22" spans="1:7" ht="16.5">
      <c r="B22" s="8" t="s">
        <v>16</v>
      </c>
      <c r="C22" s="13">
        <v>488876</v>
      </c>
      <c r="D22" s="22">
        <v>264044</v>
      </c>
      <c r="E22" s="40">
        <f t="shared" si="0"/>
        <v>224832</v>
      </c>
      <c r="F22" s="30">
        <f t="shared" si="1"/>
        <v>85.149444789504784</v>
      </c>
      <c r="G22" s="12"/>
    </row>
    <row r="23" spans="1:7" ht="16.5">
      <c r="B23" s="16" t="s">
        <v>17</v>
      </c>
      <c r="C23" s="14">
        <v>951439.73</v>
      </c>
      <c r="D23" s="14">
        <v>866751</v>
      </c>
      <c r="E23" s="27">
        <f t="shared" si="0"/>
        <v>84688.729999999981</v>
      </c>
      <c r="F23" s="38">
        <f t="shared" si="1"/>
        <v>9.7708257619547005</v>
      </c>
    </row>
    <row r="24" spans="1:7" ht="16.5">
      <c r="B24" s="15" t="s">
        <v>18</v>
      </c>
      <c r="C24" s="14">
        <v>2000049.223362193</v>
      </c>
      <c r="D24" s="22">
        <v>1774758.9020112343</v>
      </c>
      <c r="E24" s="41">
        <f t="shared" si="0"/>
        <v>225290.32135095866</v>
      </c>
      <c r="F24" s="30">
        <f t="shared" si="1"/>
        <v>12.694136713198048</v>
      </c>
    </row>
    <row r="25" spans="1:7" ht="16.5">
      <c r="B25" s="15" t="s">
        <v>19</v>
      </c>
      <c r="C25" s="17">
        <v>200004.92233621932</v>
      </c>
      <c r="D25" s="32">
        <v>177477</v>
      </c>
      <c r="E25" s="39">
        <f t="shared" si="0"/>
        <v>22527.922336219315</v>
      </c>
      <c r="F25" s="35">
        <f t="shared" si="1"/>
        <v>12.69343201441275</v>
      </c>
    </row>
    <row r="26" spans="1:7" ht="16.5">
      <c r="B26" s="8" t="s">
        <v>20</v>
      </c>
      <c r="C26" s="11">
        <v>1800044.3010259736</v>
      </c>
      <c r="D26" s="33">
        <v>1597281.9020112343</v>
      </c>
      <c r="E26" s="40">
        <f t="shared" si="0"/>
        <v>202762.39901473932</v>
      </c>
      <c r="F26" s="30">
        <f t="shared" si="1"/>
        <v>12.69421501360711</v>
      </c>
    </row>
    <row r="27" spans="1:7" ht="16.5">
      <c r="B27" s="16" t="s">
        <v>21</v>
      </c>
      <c r="C27" s="34"/>
      <c r="D27" s="13"/>
      <c r="E27" s="41">
        <f t="shared" si="0"/>
        <v>0</v>
      </c>
      <c r="F27" s="31"/>
    </row>
    <row r="28" spans="1:7" ht="16.5">
      <c r="A28" s="20"/>
      <c r="B28" s="3"/>
      <c r="C28" s="3"/>
      <c r="D28" s="10"/>
      <c r="E28" s="20"/>
    </row>
    <row r="29" spans="1:7" ht="16.5">
      <c r="A29" s="20"/>
      <c r="B29" s="21"/>
      <c r="C29" s="21"/>
      <c r="D29" s="3"/>
      <c r="E29" s="20"/>
      <c r="G29" s="1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Sheet1</vt:lpstr>
      <vt:lpstr>Sheet2</vt:lpstr>
      <vt:lpstr>Chart3</vt:lpstr>
      <vt:lpstr>Chart4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2012-03-20T16:44:34Z</dcterms:modified>
</cp:coreProperties>
</file>