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15" windowWidth="11295" windowHeight="6090"/>
  </bookViews>
  <sheets>
    <sheet name="DATA SHEET" sheetId="1" r:id="rId1"/>
    <sheet name="MonthWise Statemernt" sheetId="2" r:id="rId2"/>
    <sheet name="Sheet1" sheetId="3" r:id="rId3"/>
  </sheets>
  <definedNames>
    <definedName name="shobha">'DATA SHEET'!$B$7:$BB$159</definedName>
  </definedNames>
  <calcPr calcId="124519"/>
</workbook>
</file>

<file path=xl/calcChain.xml><?xml version="1.0" encoding="utf-8"?>
<calcChain xmlns="http://schemas.openxmlformats.org/spreadsheetml/2006/main">
  <c r="C6" i="1"/>
  <c r="D6"/>
  <c r="E6"/>
  <c r="F6"/>
  <c r="G6"/>
  <c r="H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AD6"/>
  <c r="AE6"/>
  <c r="AF6"/>
  <c r="AG6"/>
  <c r="AH6"/>
  <c r="AI6"/>
  <c r="AJ6"/>
  <c r="AK6"/>
  <c r="AL6"/>
  <c r="AM6"/>
  <c r="AN6"/>
  <c r="AO6"/>
  <c r="AP6"/>
  <c r="AQ6"/>
  <c r="AR6"/>
  <c r="AS6"/>
  <c r="AT6"/>
  <c r="AU6"/>
  <c r="AV6"/>
  <c r="AW6"/>
  <c r="AX6"/>
  <c r="AY6"/>
  <c r="AZ6"/>
  <c r="BA6"/>
  <c r="BB6"/>
  <c r="BC6"/>
  <c r="BD6"/>
  <c r="BE6"/>
  <c r="BF6"/>
  <c r="BG6"/>
  <c r="BH6"/>
  <c r="BI6"/>
  <c r="BJ6"/>
  <c r="BK6"/>
  <c r="BL6"/>
  <c r="BM6"/>
  <c r="BN6"/>
  <c r="BO6"/>
  <c r="BP6"/>
  <c r="BQ6"/>
  <c r="BR6"/>
  <c r="BS6"/>
  <c r="BT6"/>
  <c r="BU6"/>
  <c r="BV6"/>
  <c r="BW6"/>
  <c r="BX6"/>
  <c r="BY6"/>
  <c r="BZ6"/>
  <c r="A7"/>
  <c r="A8"/>
  <c r="F8"/>
  <c r="J8"/>
  <c r="N8"/>
  <c r="O8"/>
  <c r="S8"/>
  <c r="W8"/>
  <c r="AA8"/>
  <c r="AB8"/>
  <c r="AF8"/>
  <c r="AJ8"/>
  <c r="AN8"/>
  <c r="AO8"/>
  <c r="AS8"/>
  <c r="AW8"/>
  <c r="BA8"/>
  <c r="BB8"/>
  <c r="A9"/>
  <c r="F9"/>
  <c r="J9"/>
  <c r="O9"/>
  <c r="S9"/>
  <c r="W9"/>
  <c r="AA9"/>
  <c r="AB9"/>
  <c r="AF9"/>
  <c r="AJ9"/>
  <c r="AN9"/>
  <c r="AO9"/>
  <c r="AS9"/>
  <c r="AW9"/>
  <c r="BA9"/>
  <c r="BB9"/>
  <c r="BK9"/>
  <c r="A10"/>
  <c r="F10"/>
  <c r="J10"/>
  <c r="O10"/>
  <c r="S10"/>
  <c r="W10"/>
  <c r="AA10"/>
  <c r="AB10"/>
  <c r="AF10"/>
  <c r="AJ10"/>
  <c r="AN10"/>
  <c r="AO10"/>
  <c r="AS10"/>
  <c r="AW10"/>
  <c r="BA10"/>
  <c r="BB10"/>
  <c r="BK10"/>
  <c r="A11"/>
  <c r="F11"/>
  <c r="J11"/>
  <c r="O11"/>
  <c r="S11"/>
  <c r="W11"/>
  <c r="AA11"/>
  <c r="AB11"/>
  <c r="AF11"/>
  <c r="AJ11"/>
  <c r="AN11"/>
  <c r="AO11"/>
  <c r="AS11"/>
  <c r="AW11"/>
  <c r="BA11"/>
  <c r="BB11"/>
  <c r="A12"/>
  <c r="F12"/>
  <c r="J12"/>
  <c r="O12"/>
  <c r="S12"/>
  <c r="W12"/>
  <c r="AA12"/>
  <c r="AB12"/>
  <c r="AF12"/>
  <c r="AJ12"/>
  <c r="AN12"/>
  <c r="AO12"/>
  <c r="AS12"/>
  <c r="AW12"/>
  <c r="BA12"/>
  <c r="BB12"/>
  <c r="A13"/>
  <c r="F13"/>
  <c r="J13"/>
  <c r="O13"/>
  <c r="S13"/>
  <c r="W13"/>
  <c r="AA13"/>
  <c r="AB13"/>
  <c r="AF13"/>
  <c r="AJ13"/>
  <c r="AN13"/>
  <c r="AO13"/>
  <c r="AS13"/>
  <c r="AW13"/>
  <c r="BA13"/>
  <c r="BB13"/>
  <c r="A14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S14"/>
  <c r="AT14"/>
  <c r="AU14"/>
  <c r="AV14"/>
  <c r="AW14"/>
  <c r="AX14"/>
  <c r="AY14"/>
  <c r="AZ14"/>
  <c r="BA14"/>
  <c r="BB14"/>
  <c r="A15"/>
  <c r="A16"/>
  <c r="A17"/>
  <c r="A18"/>
  <c r="F18"/>
  <c r="J18"/>
  <c r="N18"/>
  <c r="O18"/>
  <c r="S18"/>
  <c r="W18"/>
  <c r="AA18"/>
  <c r="AB18"/>
  <c r="AF18"/>
  <c r="AJ18"/>
  <c r="AN18"/>
  <c r="AO18"/>
  <c r="AS18"/>
  <c r="AW18"/>
  <c r="BA18"/>
  <c r="BB18"/>
  <c r="A19"/>
  <c r="F19"/>
  <c r="J19"/>
  <c r="N19"/>
  <c r="O19"/>
  <c r="S19"/>
  <c r="W19"/>
  <c r="AA19"/>
  <c r="AB19"/>
  <c r="AF19"/>
  <c r="AJ19"/>
  <c r="AN19"/>
  <c r="AO19"/>
  <c r="AS19"/>
  <c r="AW19"/>
  <c r="BA19"/>
  <c r="BB19"/>
  <c r="A20"/>
  <c r="F20"/>
  <c r="J20"/>
  <c r="N20"/>
  <c r="O20"/>
  <c r="S20"/>
  <c r="W20"/>
  <c r="AA20"/>
  <c r="AB20"/>
  <c r="AF20"/>
  <c r="AJ20"/>
  <c r="AN20"/>
  <c r="AO20"/>
  <c r="AS20"/>
  <c r="AW20"/>
  <c r="BA20"/>
  <c r="BB20"/>
  <c r="A21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A22"/>
  <c r="A23"/>
  <c r="C23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AL23"/>
  <c r="AM23"/>
  <c r="AN23"/>
  <c r="AO23"/>
  <c r="AP23"/>
  <c r="AQ23"/>
  <c r="AR23"/>
  <c r="AS23"/>
  <c r="AT23"/>
  <c r="AU23"/>
  <c r="AV23"/>
  <c r="AW23"/>
  <c r="AX23"/>
  <c r="AY23"/>
  <c r="AZ23"/>
  <c r="BA23"/>
  <c r="BB23"/>
  <c r="A24"/>
  <c r="A25"/>
  <c r="A26"/>
  <c r="F26"/>
  <c r="J26"/>
  <c r="N26"/>
  <c r="O26"/>
  <c r="S26"/>
  <c r="W26"/>
  <c r="AA26"/>
  <c r="AB26"/>
  <c r="AF26"/>
  <c r="AJ26"/>
  <c r="AN26"/>
  <c r="AO26"/>
  <c r="AS26"/>
  <c r="AW26"/>
  <c r="BA26"/>
  <c r="BB26"/>
  <c r="A27"/>
  <c r="J27"/>
  <c r="N27"/>
  <c r="O27"/>
  <c r="S27"/>
  <c r="W27"/>
  <c r="AA27"/>
  <c r="AB27"/>
  <c r="AF27"/>
  <c r="AJ27"/>
  <c r="AN27"/>
  <c r="AO27"/>
  <c r="AS27"/>
  <c r="AW27"/>
  <c r="BA27"/>
  <c r="BB27"/>
  <c r="A28"/>
  <c r="F28"/>
  <c r="J28"/>
  <c r="N28"/>
  <c r="O28"/>
  <c r="S28"/>
  <c r="W28"/>
  <c r="AA28"/>
  <c r="AB28"/>
  <c r="AF28"/>
  <c r="AJ28"/>
  <c r="AN28"/>
  <c r="AO28"/>
  <c r="AS28"/>
  <c r="AW28"/>
  <c r="BA28"/>
  <c r="BB28"/>
  <c r="A29"/>
  <c r="J29"/>
  <c r="N29"/>
  <c r="O29"/>
  <c r="S29"/>
  <c r="W29"/>
  <c r="AA29"/>
  <c r="AB29"/>
  <c r="AF29"/>
  <c r="AJ29"/>
  <c r="AN29"/>
  <c r="AO29"/>
  <c r="AS29"/>
  <c r="AW29"/>
  <c r="BA29"/>
  <c r="BB29"/>
  <c r="A30"/>
  <c r="J30"/>
  <c r="N30"/>
  <c r="O30"/>
  <c r="S30"/>
  <c r="W30"/>
  <c r="AA30"/>
  <c r="AB30"/>
  <c r="AF30"/>
  <c r="AJ30"/>
  <c r="AN30"/>
  <c r="AO30"/>
  <c r="AS30"/>
  <c r="AW30"/>
  <c r="BA30"/>
  <c r="BB30"/>
  <c r="A31"/>
  <c r="J31"/>
  <c r="N31"/>
  <c r="O31"/>
  <c r="S31"/>
  <c r="W31"/>
  <c r="AA31"/>
  <c r="AB31"/>
  <c r="AF31"/>
  <c r="AJ31"/>
  <c r="AN31"/>
  <c r="AO31"/>
  <c r="AS31"/>
  <c r="AW31"/>
  <c r="BA31"/>
  <c r="BB31"/>
  <c r="A32"/>
  <c r="C32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AM32"/>
  <c r="AN32"/>
  <c r="AO32"/>
  <c r="AP32"/>
  <c r="AQ32"/>
  <c r="AR32"/>
  <c r="AS32"/>
  <c r="AT32"/>
  <c r="AU32"/>
  <c r="AV32"/>
  <c r="AW32"/>
  <c r="AX32"/>
  <c r="AY32"/>
  <c r="AZ32"/>
  <c r="BA32"/>
  <c r="BB32"/>
  <c r="A33"/>
  <c r="A34"/>
  <c r="C34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E34"/>
  <c r="AF34"/>
  <c r="AG34"/>
  <c r="AH34"/>
  <c r="AI34"/>
  <c r="AJ34"/>
  <c r="AK34"/>
  <c r="AL34"/>
  <c r="AM34"/>
  <c r="AN34"/>
  <c r="AO34"/>
  <c r="AP34"/>
  <c r="AQ34"/>
  <c r="AR34"/>
  <c r="AS34"/>
  <c r="AT34"/>
  <c r="AU34"/>
  <c r="AV34"/>
  <c r="AW34"/>
  <c r="AX34"/>
  <c r="AY34"/>
  <c r="AZ34"/>
  <c r="BA34"/>
  <c r="BB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4" i="3"/>
  <c r="AD31"/>
  <c r="AC31"/>
  <c r="AB31"/>
  <c r="Y31"/>
  <c r="X31"/>
  <c r="W31"/>
  <c r="V31"/>
  <c r="U31"/>
  <c r="T31"/>
  <c r="AD23"/>
  <c r="AC23"/>
  <c r="AB23"/>
  <c r="AA23"/>
  <c r="Z23"/>
  <c r="Y23"/>
  <c r="X23"/>
  <c r="W23"/>
  <c r="V23"/>
  <c r="U23"/>
  <c r="T23"/>
  <c r="AD22"/>
  <c r="AC22"/>
  <c r="AB22"/>
  <c r="AA22"/>
  <c r="Z22"/>
  <c r="Y22"/>
  <c r="X22"/>
  <c r="W22"/>
  <c r="V22"/>
  <c r="U22"/>
  <c r="T22"/>
  <c r="AD20"/>
  <c r="AC20"/>
  <c r="AB20"/>
  <c r="AA20"/>
  <c r="Z20"/>
  <c r="Y20"/>
  <c r="X20"/>
  <c r="W20"/>
  <c r="V20"/>
  <c r="U20"/>
  <c r="T20"/>
  <c r="AD14"/>
  <c r="AC14"/>
  <c r="AB14"/>
  <c r="AA14"/>
  <c r="Z14"/>
  <c r="Y14"/>
  <c r="X14"/>
  <c r="W14"/>
  <c r="V14"/>
  <c r="U14"/>
  <c r="T14"/>
  <c r="AD13"/>
  <c r="AC13"/>
  <c r="AB13"/>
  <c r="AA13"/>
  <c r="Z13"/>
  <c r="Y13"/>
  <c r="X13"/>
  <c r="W13"/>
  <c r="V13"/>
  <c r="U13"/>
  <c r="T13"/>
  <c r="S31"/>
  <c r="S23"/>
  <c r="S22"/>
  <c r="S20"/>
  <c r="S14"/>
  <c r="S13"/>
  <c r="R31"/>
  <c r="R22"/>
  <c r="R20"/>
  <c r="R13"/>
  <c r="R5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K5"/>
  <c r="O31"/>
  <c r="O30"/>
  <c r="O29"/>
  <c r="O28"/>
  <c r="O27"/>
  <c r="O26"/>
  <c r="O25"/>
  <c r="O24"/>
  <c r="O23"/>
  <c r="O22"/>
  <c r="O20"/>
  <c r="O19"/>
  <c r="O18"/>
  <c r="O17"/>
  <c r="O16"/>
  <c r="O15"/>
  <c r="O14"/>
  <c r="O13"/>
  <c r="O5"/>
  <c r="Q10" s="1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Q9" s="1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Q8" s="1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Q7" s="1"/>
  <c r="E5" i="2"/>
  <c r="C5"/>
  <c r="B32"/>
  <c r="A32" i="3" s="1"/>
  <c r="B30" i="2"/>
  <c r="A30" i="3" s="1"/>
  <c r="B29" i="2"/>
  <c r="A29" i="3" s="1"/>
  <c r="B28" i="2"/>
  <c r="A28" i="3" s="1"/>
  <c r="B27" i="2"/>
  <c r="A27" i="3" s="1"/>
  <c r="B26" i="2"/>
  <c r="A26" i="3" s="1"/>
  <c r="B25" i="2"/>
  <c r="A25" i="3" s="1"/>
  <c r="B24" i="2"/>
  <c r="A24" i="3" s="1"/>
  <c r="B23" i="2"/>
  <c r="A23" i="3" s="1"/>
  <c r="B21" i="2"/>
  <c r="A21" i="3" s="1"/>
  <c r="B19" i="2"/>
  <c r="A19" i="3" s="1"/>
  <c r="B18" i="2"/>
  <c r="A18" i="3" s="1"/>
  <c r="B17" i="2"/>
  <c r="A17" i="3" s="1"/>
  <c r="B16" i="2"/>
  <c r="A16" i="3" s="1"/>
  <c r="B15" i="2"/>
  <c r="A15" i="3" s="1"/>
  <c r="B13" i="2"/>
  <c r="A12" i="3" s="1"/>
  <c r="B12" i="2"/>
  <c r="A11" i="3" s="1"/>
  <c r="B11" i="2"/>
  <c r="A10" i="3" s="1"/>
  <c r="B10" i="2"/>
  <c r="A9" i="3" s="1"/>
  <c r="B9" i="2"/>
  <c r="A8" i="3" s="1"/>
  <c r="B8" i="2"/>
  <c r="A7" i="3" s="1"/>
  <c r="B7" i="2"/>
  <c r="A6" i="3" s="1"/>
  <c r="R6" l="1"/>
  <c r="R7"/>
  <c r="R8"/>
  <c r="R9"/>
  <c r="R10"/>
  <c r="R11"/>
  <c r="R12"/>
  <c r="R14"/>
  <c r="R16"/>
  <c r="R17"/>
  <c r="R18"/>
  <c r="R19"/>
  <c r="R21"/>
  <c r="R23"/>
  <c r="R24"/>
  <c r="R25"/>
  <c r="R26"/>
  <c r="R27"/>
  <c r="R28"/>
  <c r="R29"/>
  <c r="R30"/>
  <c r="R32"/>
  <c r="Y30" i="2"/>
  <c r="AD30" i="3" s="1"/>
  <c r="Y29" i="2"/>
  <c r="AD29" i="3" s="1"/>
  <c r="Y28" i="2"/>
  <c r="AD28" i="3" s="1"/>
  <c r="Y27" i="2"/>
  <c r="AD27" i="3" s="1"/>
  <c r="Y26" i="2"/>
  <c r="AD26" i="3" s="1"/>
  <c r="Y25" i="2"/>
  <c r="AD25" i="3" s="1"/>
  <c r="Y24" i="2"/>
  <c r="AD24" i="3" s="1"/>
  <c r="Y19" i="2"/>
  <c r="AD19" i="3" s="1"/>
  <c r="Y18" i="2"/>
  <c r="AD18" i="3" s="1"/>
  <c r="Y17" i="2"/>
  <c r="AD17" i="3" s="1"/>
  <c r="Y16" i="2"/>
  <c r="AD16" i="3" s="1"/>
  <c r="Y12" i="2"/>
  <c r="AD11" i="3" s="1"/>
  <c r="Y11" i="2"/>
  <c r="AD10" i="3" s="1"/>
  <c r="Y7" i="2"/>
  <c r="AD6" i="3" s="1"/>
  <c r="M30" i="2"/>
  <c r="X30" i="3" s="1"/>
  <c r="M29" i="2"/>
  <c r="X29" i="3" s="1"/>
  <c r="M28" i="2"/>
  <c r="X28" i="3" s="1"/>
  <c r="M27" i="2"/>
  <c r="X27" i="3" s="1"/>
  <c r="M26" i="2"/>
  <c r="X26" i="3" s="1"/>
  <c r="M25" i="2"/>
  <c r="X25" i="3" s="1"/>
  <c r="K30" i="2"/>
  <c r="W30" i="3" s="1"/>
  <c r="K29" i="2"/>
  <c r="W29" i="3" s="1"/>
  <c r="K28" i="2"/>
  <c r="W28" i="3" s="1"/>
  <c r="K27" i="2"/>
  <c r="W27" i="3" s="1"/>
  <c r="K26" i="2"/>
  <c r="W26" i="3" s="1"/>
  <c r="K25" i="2"/>
  <c r="W25" i="3" s="1"/>
  <c r="M24" i="2"/>
  <c r="X24" i="3" s="1"/>
  <c r="K24" i="2"/>
  <c r="W24" i="3" s="1"/>
  <c r="M12" i="2"/>
  <c r="X11" i="3" s="1"/>
  <c r="M11" i="2"/>
  <c r="X10" i="3" s="1"/>
  <c r="M10" i="2"/>
  <c r="X9" i="3" s="1"/>
  <c r="M9" i="2"/>
  <c r="X8" i="3" s="1"/>
  <c r="M8" i="2"/>
  <c r="X7" i="3" s="1"/>
  <c r="M7" i="2"/>
  <c r="X6" i="3" s="1"/>
  <c r="K32" i="2"/>
  <c r="W32" i="3" s="1"/>
  <c r="K21" i="2"/>
  <c r="W21" i="3" s="1"/>
  <c r="K7" i="2"/>
  <c r="W6" i="3" s="1"/>
  <c r="K13" i="2"/>
  <c r="W12" i="3" s="1"/>
  <c r="K12" i="2"/>
  <c r="W11" i="3" s="1"/>
  <c r="K11" i="2"/>
  <c r="W10" i="3" s="1"/>
  <c r="K10" i="2"/>
  <c r="W9" i="3" s="1"/>
  <c r="K9" i="2"/>
  <c r="W8" i="3" s="1"/>
  <c r="K8" i="2"/>
  <c r="W7" i="3" s="1"/>
  <c r="I32" i="2"/>
  <c r="V32" i="3" s="1"/>
  <c r="G32" i="2"/>
  <c r="U32" i="3" s="1"/>
  <c r="I30" i="2"/>
  <c r="V30" i="3" s="1"/>
  <c r="I29" i="2"/>
  <c r="V29" i="3" s="1"/>
  <c r="I28" i="2"/>
  <c r="V28" i="3" s="1"/>
  <c r="I27" i="2"/>
  <c r="V27" i="3" s="1"/>
  <c r="I26" i="2"/>
  <c r="V26" i="3" s="1"/>
  <c r="I25" i="2"/>
  <c r="V25" i="3" s="1"/>
  <c r="I24" i="2"/>
  <c r="V24" i="3" s="1"/>
  <c r="I21" i="2"/>
  <c r="V21" i="3" s="1"/>
  <c r="I19" i="2"/>
  <c r="V19" i="3" s="1"/>
  <c r="I18" i="2"/>
  <c r="V18" i="3" s="1"/>
  <c r="I17" i="2"/>
  <c r="V17" i="3" s="1"/>
  <c r="I16" i="2"/>
  <c r="V16" i="3" s="1"/>
  <c r="I13" i="2"/>
  <c r="V12" i="3" s="1"/>
  <c r="I12" i="2"/>
  <c r="V11" i="3" s="1"/>
  <c r="I11" i="2"/>
  <c r="V10" i="3" s="1"/>
  <c r="I10" i="2"/>
  <c r="V9" i="3" s="1"/>
  <c r="I9" i="2"/>
  <c r="V8" i="3" s="1"/>
  <c r="I8" i="2"/>
  <c r="V7" i="3" s="1"/>
  <c r="I7" i="2"/>
  <c r="V6" i="3" s="1"/>
  <c r="G30" i="2"/>
  <c r="U30" i="3" s="1"/>
  <c r="G29" i="2"/>
  <c r="U29" i="3" s="1"/>
  <c r="G28" i="2"/>
  <c r="U28" i="3" s="1"/>
  <c r="G27" i="2"/>
  <c r="U27" i="3" s="1"/>
  <c r="G26" i="2"/>
  <c r="U26" i="3" s="1"/>
  <c r="G25" i="2"/>
  <c r="U25" i="3" s="1"/>
  <c r="G24" i="2"/>
  <c r="U24" i="3" s="1"/>
  <c r="G21" i="2"/>
  <c r="U21" i="3" s="1"/>
  <c r="G13" i="2"/>
  <c r="U12" i="3" s="1"/>
  <c r="G12" i="2"/>
  <c r="U11" i="3" s="1"/>
  <c r="G11" i="2"/>
  <c r="U10" i="3" s="1"/>
  <c r="G10" i="2"/>
  <c r="U9" i="3" s="1"/>
  <c r="G9" i="2"/>
  <c r="U8" i="3" s="1"/>
  <c r="G8" i="2"/>
  <c r="U7" i="3" s="1"/>
  <c r="G7" i="2"/>
  <c r="U6" i="3" s="1"/>
  <c r="E30" i="2"/>
  <c r="T30" i="3" s="1"/>
  <c r="E29" i="2"/>
  <c r="T29" i="3" s="1"/>
  <c r="E28" i="2"/>
  <c r="T28" i="3" s="1"/>
  <c r="E27" i="2"/>
  <c r="T27" i="3" s="1"/>
  <c r="E26" i="2"/>
  <c r="T26" i="3" s="1"/>
  <c r="E25" i="2"/>
  <c r="T25" i="3" s="1"/>
  <c r="E24" i="2"/>
  <c r="T24" i="3" s="1"/>
  <c r="C7" i="2"/>
  <c r="S6" i="3" s="1"/>
  <c r="E13" i="2"/>
  <c r="T12" i="3" s="1"/>
  <c r="E12" i="2"/>
  <c r="T11" i="3" s="1"/>
  <c r="E11" i="2"/>
  <c r="T10" i="3" s="1"/>
  <c r="E10" i="2"/>
  <c r="T9" i="3" s="1"/>
  <c r="E9" i="2"/>
  <c r="T8" i="3" s="1"/>
  <c r="E8" i="2"/>
  <c r="T7" i="3" s="1"/>
  <c r="E7" i="2"/>
  <c r="T6" i="3" s="1"/>
  <c r="C32" i="2"/>
  <c r="S32" i="3" s="1"/>
  <c r="C13" i="2"/>
  <c r="S12" i="3" s="1"/>
  <c r="C30" i="2"/>
  <c r="S30" i="3" s="1"/>
  <c r="B30" s="1"/>
  <c r="C29" i="2"/>
  <c r="S29" i="3" s="1"/>
  <c r="B29" s="1"/>
  <c r="C28" i="2"/>
  <c r="S28" i="3" s="1"/>
  <c r="B28" s="1"/>
  <c r="C27" i="2"/>
  <c r="S27" i="3" s="1"/>
  <c r="B27" s="1"/>
  <c r="C26" i="2"/>
  <c r="S26" i="3" s="1"/>
  <c r="B26" s="1"/>
  <c r="C25" i="2"/>
  <c r="S25" i="3" s="1"/>
  <c r="B25" s="1"/>
  <c r="C24" i="2"/>
  <c r="S24" i="3" s="1"/>
  <c r="B24" s="1"/>
  <c r="C19" i="2"/>
  <c r="S19" i="3" s="1"/>
  <c r="C18" i="2"/>
  <c r="S18" i="3" s="1"/>
  <c r="C17" i="2"/>
  <c r="S17" i="3" s="1"/>
  <c r="C16" i="2"/>
  <c r="S16" i="3" s="1"/>
  <c r="C12" i="2"/>
  <c r="S11" i="3" s="1"/>
  <c r="C11" i="2"/>
  <c r="S10" i="3" s="1"/>
  <c r="C10" i="2"/>
  <c r="S9" i="3" s="1"/>
  <c r="C8" i="2"/>
  <c r="S7" i="3" s="1"/>
  <c r="Y8" i="2"/>
  <c r="AD7" i="3" s="1"/>
  <c r="Y9" i="2"/>
  <c r="AD8" i="3" s="1"/>
  <c r="Y10" i="2"/>
  <c r="AD9" i="3" s="1"/>
  <c r="O7" i="2"/>
  <c r="Y6" i="3" s="1"/>
  <c r="O8" i="2"/>
  <c r="Y7" i="3" s="1"/>
  <c r="O9" i="2"/>
  <c r="Y8" i="3" s="1"/>
  <c r="O10" i="2"/>
  <c r="Y9" i="3" s="1"/>
  <c r="O11" i="2"/>
  <c r="Y10" i="3" s="1"/>
  <c r="O12" i="2"/>
  <c r="Y11" i="3" s="1"/>
  <c r="O13" i="2"/>
  <c r="Y12" i="3" s="1"/>
  <c r="Q7" i="2"/>
  <c r="Z6" i="3" s="1"/>
  <c r="Q8" i="2"/>
  <c r="Z7" i="3" s="1"/>
  <c r="Q9" i="2"/>
  <c r="Z8" i="3" s="1"/>
  <c r="Q10" i="2"/>
  <c r="Z9" i="3" s="1"/>
  <c r="Q11" i="2"/>
  <c r="Z10" i="3" s="1"/>
  <c r="Q12" i="2"/>
  <c r="Z11" i="3" s="1"/>
  <c r="Q13" i="2"/>
  <c r="Z12" i="3" s="1"/>
  <c r="Q16" i="2"/>
  <c r="Z16" i="3" s="1"/>
  <c r="Q19" i="2"/>
  <c r="Z19" i="3" s="1"/>
  <c r="Q18" i="2"/>
  <c r="Z18" i="3" s="1"/>
  <c r="Q31" i="2"/>
  <c r="Z31" i="3" s="1"/>
  <c r="O24" i="2"/>
  <c r="Y24" i="3" s="1"/>
  <c r="Q24" i="2"/>
  <c r="Z24" i="3" s="1"/>
  <c r="O25" i="2"/>
  <c r="Y25" i="3" s="1"/>
  <c r="O26" i="2"/>
  <c r="Y26" i="3" s="1"/>
  <c r="O27" i="2"/>
  <c r="Y27" i="3" s="1"/>
  <c r="O28" i="2"/>
  <c r="Y28" i="3" s="1"/>
  <c r="O29" i="2"/>
  <c r="Y29" i="3" s="1"/>
  <c r="O30" i="2"/>
  <c r="Y30" i="3" s="1"/>
  <c r="S7" i="2"/>
  <c r="AA6" i="3" s="1"/>
  <c r="S8" i="2"/>
  <c r="AA7" i="3" s="1"/>
  <c r="S9" i="2"/>
  <c r="AA8" i="3" s="1"/>
  <c r="S10" i="2"/>
  <c r="AA9" i="3" s="1"/>
  <c r="S11" i="2"/>
  <c r="AA10" i="3" s="1"/>
  <c r="S12" i="2"/>
  <c r="AA11" i="3" s="1"/>
  <c r="S13" i="2"/>
  <c r="AA12" i="3" s="1"/>
  <c r="S16" i="2"/>
  <c r="AA16" i="3" s="1"/>
  <c r="S17" i="2"/>
  <c r="AA17" i="3" s="1"/>
  <c r="S18" i="2"/>
  <c r="AA18" i="3" s="1"/>
  <c r="S19" i="2"/>
  <c r="AA19" i="3" s="1"/>
  <c r="S21" i="2"/>
  <c r="AA21" i="3" s="1"/>
  <c r="S24" i="2"/>
  <c r="AA24" i="3" s="1"/>
  <c r="S31" i="2"/>
  <c r="AA31" i="3" s="1"/>
  <c r="S25" i="2"/>
  <c r="AA25" i="3" s="1"/>
  <c r="S26" i="2"/>
  <c r="AA26" i="3" s="1"/>
  <c r="S27" i="2"/>
  <c r="AA27" i="3" s="1"/>
  <c r="S28" i="2"/>
  <c r="AA28" i="3" s="1"/>
  <c r="S29" i="2"/>
  <c r="AA29" i="3" s="1"/>
  <c r="S30" i="2"/>
  <c r="AA30" i="3" s="1"/>
  <c r="S32" i="2"/>
  <c r="AA32" i="3" s="1"/>
  <c r="Q21" i="2"/>
  <c r="Z21" i="3" s="1"/>
  <c r="Q25" i="2"/>
  <c r="Z25" i="3" s="1"/>
  <c r="Q26" i="2"/>
  <c r="Z26" i="3" s="1"/>
  <c r="Q27" i="2"/>
  <c r="Z27" i="3" s="1"/>
  <c r="Q28" i="2"/>
  <c r="Z28" i="3" s="1"/>
  <c r="Q29" i="2"/>
  <c r="Z29" i="3" s="1"/>
  <c r="Q30" i="2"/>
  <c r="Z30" i="3" s="1"/>
  <c r="Q32" i="2"/>
  <c r="Z32" i="3" s="1"/>
  <c r="U7" i="2"/>
  <c r="AB6" i="3" s="1"/>
  <c r="U8" i="2"/>
  <c r="AB7" i="3" s="1"/>
  <c r="U9" i="2"/>
  <c r="AB8" i="3" s="1"/>
  <c r="U10" i="2"/>
  <c r="AB9" i="3" s="1"/>
  <c r="U11" i="2"/>
  <c r="AB10" i="3" s="1"/>
  <c r="U12" i="2"/>
  <c r="AB11" i="3" s="1"/>
  <c r="U13" i="2"/>
  <c r="AB12" i="3" s="1"/>
  <c r="U16" i="2"/>
  <c r="AB16" i="3" s="1"/>
  <c r="U17" i="2"/>
  <c r="AB17" i="3" s="1"/>
  <c r="U18" i="2"/>
  <c r="AB18" i="3" s="1"/>
  <c r="U19" i="2"/>
  <c r="AB19" i="3" s="1"/>
  <c r="U21" i="2"/>
  <c r="AB21" i="3" s="1"/>
  <c r="U24" i="2"/>
  <c r="AB24" i="3" s="1"/>
  <c r="U25" i="2"/>
  <c r="AB25" i="3" s="1"/>
  <c r="U26" i="2"/>
  <c r="AB26" i="3" s="1"/>
  <c r="U27" i="2"/>
  <c r="AB27" i="3" s="1"/>
  <c r="U28" i="2"/>
  <c r="AB28" i="3" s="1"/>
  <c r="U29" i="2"/>
  <c r="AB29" i="3" s="1"/>
  <c r="U30" i="2"/>
  <c r="AB30" i="3" s="1"/>
  <c r="U32" i="2"/>
  <c r="AB32" i="3" s="1"/>
  <c r="W7" i="2"/>
  <c r="AC6" i="3" s="1"/>
  <c r="W8" i="2"/>
  <c r="AC7" i="3" s="1"/>
  <c r="W9" i="2"/>
  <c r="AC8" i="3" s="1"/>
  <c r="W10" i="2"/>
  <c r="AC9" i="3" s="1"/>
  <c r="W11" i="2"/>
  <c r="AC10" i="3" s="1"/>
  <c r="W12" i="2"/>
  <c r="AC11" i="3" s="1"/>
  <c r="W17" i="2"/>
  <c r="AC17" i="3" s="1"/>
  <c r="W18" i="2"/>
  <c r="AC18" i="3" s="1"/>
  <c r="W19" i="2"/>
  <c r="AC19" i="3" s="1"/>
  <c r="W16" i="2"/>
  <c r="AC16" i="3" s="1"/>
  <c r="W24" i="2"/>
  <c r="AC24" i="3" s="1"/>
  <c r="W25" i="2"/>
  <c r="AC25" i="3" s="1"/>
  <c r="W26" i="2"/>
  <c r="AC26" i="3" s="1"/>
  <c r="W27" i="2"/>
  <c r="AC27" i="3" s="1"/>
  <c r="W28" i="2"/>
  <c r="AC28" i="3" s="1"/>
  <c r="W29" i="2"/>
  <c r="AC29" i="3" s="1"/>
  <c r="W30" i="2"/>
  <c r="AC30" i="3" s="1"/>
  <c r="M18" i="2"/>
  <c r="X18" i="3" s="1"/>
  <c r="K18" i="2"/>
  <c r="W18" i="3" s="1"/>
  <c r="Q17" i="2"/>
  <c r="Z17" i="3" s="1"/>
  <c r="M17" i="2"/>
  <c r="X17" i="3" s="1"/>
  <c r="K17" i="2"/>
  <c r="W17" i="3" s="1"/>
  <c r="G18" i="2"/>
  <c r="U18" i="3" s="1"/>
  <c r="G17" i="2"/>
  <c r="U17" i="3" s="1"/>
  <c r="E18" i="2"/>
  <c r="T18" i="3" s="1"/>
  <c r="E17" i="2"/>
  <c r="T17" i="3" s="1"/>
  <c r="O11"/>
  <c r="B11" s="1"/>
  <c r="O10"/>
  <c r="B10" s="1"/>
  <c r="O9"/>
  <c r="B9" s="1"/>
  <c r="O8"/>
  <c r="O7"/>
  <c r="B7" s="1"/>
  <c r="G5" i="1"/>
  <c r="W13" i="2"/>
  <c r="AC12" i="3" s="1"/>
  <c r="K5" i="1"/>
  <c r="L5" s="1"/>
  <c r="M5" s="1"/>
  <c r="N5" s="1"/>
  <c r="H5"/>
  <c r="I5" s="1"/>
  <c r="J5" s="1"/>
  <c r="B17" i="3" l="1"/>
  <c r="B18"/>
  <c r="O17" i="2"/>
  <c r="Y17" i="3" s="1"/>
  <c r="O18" i="2"/>
  <c r="Y18" i="3" s="1"/>
  <c r="O19" i="2"/>
  <c r="Y19" i="3" s="1"/>
  <c r="O16" i="2"/>
  <c r="Y16" i="3" s="1"/>
  <c r="M19" i="2"/>
  <c r="X19" i="3" s="1"/>
  <c r="M16" i="2"/>
  <c r="X16" i="3" s="1"/>
  <c r="K19" i="2"/>
  <c r="W19" i="3" s="1"/>
  <c r="K16" i="2"/>
  <c r="W16" i="3" s="1"/>
  <c r="E16" i="2"/>
  <c r="T16" i="3" s="1"/>
  <c r="B16" s="1"/>
  <c r="G19" i="2"/>
  <c r="U19" i="3" s="1"/>
  <c r="G16" i="2"/>
  <c r="U16" i="3" s="1"/>
  <c r="C9" i="2"/>
  <c r="S8" i="3" s="1"/>
  <c r="B8" s="1"/>
  <c r="C21" i="2"/>
  <c r="S21" i="3" s="1"/>
  <c r="O6"/>
  <c r="B6" s="1"/>
  <c r="O12"/>
  <c r="B12" s="1"/>
  <c r="M13" i="2"/>
  <c r="X12" i="3" s="1"/>
  <c r="Y13" i="2"/>
  <c r="AD12" i="3" s="1"/>
  <c r="M21" i="2"/>
  <c r="X21" i="3" s="1"/>
  <c r="W21" i="2"/>
  <c r="AC21" i="3" s="1"/>
  <c r="Y21" i="2"/>
  <c r="AD21" i="3" s="1"/>
  <c r="M32" i="2"/>
  <c r="X32" i="3" s="1"/>
  <c r="W32" i="2"/>
  <c r="AC32" i="3" s="1"/>
  <c r="Y32" i="2"/>
  <c r="AD32" i="3" s="1"/>
  <c r="O21"/>
  <c r="O32"/>
  <c r="P5" i="1"/>
  <c r="O32" i="2" l="1"/>
  <c r="Y32" i="3" s="1"/>
  <c r="O21" i="2"/>
  <c r="Y21" i="3" s="1"/>
  <c r="E19" i="2"/>
  <c r="T19" i="3" s="1"/>
  <c r="B19" s="1"/>
  <c r="Q5" i="1"/>
  <c r="R5" s="1"/>
  <c r="S5" s="1"/>
  <c r="T5"/>
  <c r="E32" i="2" l="1"/>
  <c r="T32" i="3" s="1"/>
  <c r="B32" s="1"/>
  <c r="E21" i="2"/>
  <c r="T21" i="3" s="1"/>
  <c r="B21" s="1"/>
  <c r="U5" i="1"/>
  <c r="V5" s="1"/>
  <c r="W5" s="1"/>
  <c r="X5"/>
  <c r="Y5" l="1"/>
  <c r="Z5" s="1"/>
  <c r="AA5" s="1"/>
  <c r="AC5"/>
  <c r="AD5" l="1"/>
  <c r="AE5" s="1"/>
  <c r="AF5" s="1"/>
  <c r="AG5"/>
  <c r="AH5" l="1"/>
  <c r="AI5" s="1"/>
  <c r="AJ5" s="1"/>
  <c r="AK5"/>
  <c r="AL5" l="1"/>
  <c r="AM5" s="1"/>
  <c r="AN5" s="1"/>
  <c r="AP5"/>
  <c r="AQ5" l="1"/>
  <c r="AR5" s="1"/>
  <c r="AS5" s="1"/>
  <c r="AT5"/>
  <c r="AU5" l="1"/>
  <c r="AV5" s="1"/>
  <c r="AW5" s="1"/>
  <c r="AX5"/>
  <c r="AY5" s="1"/>
  <c r="AZ5" s="1"/>
  <c r="BA5" s="1"/>
</calcChain>
</file>

<file path=xl/sharedStrings.xml><?xml version="1.0" encoding="utf-8"?>
<sst xmlns="http://schemas.openxmlformats.org/spreadsheetml/2006/main" count="169" uniqueCount="68">
  <si>
    <t>P &amp; L  Statement</t>
  </si>
  <si>
    <t>SALES</t>
  </si>
  <si>
    <t>A</t>
  </si>
  <si>
    <t>B</t>
  </si>
  <si>
    <t>C</t>
  </si>
  <si>
    <t>QTR. 1</t>
  </si>
  <si>
    <t>QTR. 2</t>
  </si>
  <si>
    <t>Q4</t>
  </si>
  <si>
    <t>RAW MATERIAL</t>
  </si>
  <si>
    <t>PACKING MATERIAL</t>
  </si>
  <si>
    <t>OTHER PURCHASE</t>
  </si>
  <si>
    <t>Total Cost</t>
  </si>
  <si>
    <t>RENT</t>
  </si>
  <si>
    <t>WATER CHG.</t>
  </si>
  <si>
    <t>LABELS</t>
  </si>
  <si>
    <t>CONVYANCE</t>
  </si>
  <si>
    <t>FREIGHT</t>
  </si>
  <si>
    <t>GROSS PROFIT</t>
  </si>
  <si>
    <t>OTHER EXPENSES</t>
  </si>
  <si>
    <t>NET PROFIT</t>
  </si>
  <si>
    <t>Total Expenses</t>
  </si>
  <si>
    <t>Total Sales</t>
  </si>
  <si>
    <t>PURCHASE</t>
  </si>
  <si>
    <t xml:space="preserve">TOTAL </t>
  </si>
  <si>
    <t>February</t>
  </si>
  <si>
    <t>March</t>
  </si>
  <si>
    <t>April</t>
  </si>
  <si>
    <t>May</t>
  </si>
  <si>
    <t>July</t>
  </si>
  <si>
    <t>September</t>
  </si>
  <si>
    <t>October</t>
  </si>
  <si>
    <t>November</t>
  </si>
  <si>
    <t>December</t>
  </si>
  <si>
    <t>QTR. 1 Purchase</t>
  </si>
  <si>
    <t>QTR. 2 Purchase</t>
  </si>
  <si>
    <t>QTR. 3 Purchase</t>
  </si>
  <si>
    <t>QTR. 4 Purchase</t>
  </si>
  <si>
    <t>Revenue /Sales</t>
  </si>
  <si>
    <t xml:space="preserve">June </t>
  </si>
  <si>
    <t xml:space="preserve">August </t>
  </si>
  <si>
    <t>January</t>
  </si>
  <si>
    <t>Q 1</t>
  </si>
  <si>
    <t>Q 2</t>
  </si>
  <si>
    <t>Q 3</t>
  </si>
  <si>
    <t>APRIL</t>
  </si>
  <si>
    <t>YTD</t>
  </si>
  <si>
    <t>YTD (columns)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</si>
  <si>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</si>
  <si>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</si>
  <si>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</si>
  <si>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</si>
  <si>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</si>
  <si>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</si>
  <si>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</si>
  <si>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</si>
  <si>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</si>
  <si>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</si>
  <si>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</si>
  <si>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 xml:space="preserve">Sale </t>
  </si>
  <si>
    <t>COST OF GOODS SOLD : -</t>
  </si>
  <si>
    <t>EXPENSES : -</t>
  </si>
  <si>
    <t>MONTH WISE PROFIT &amp; LOSS STATEMENT</t>
  </si>
  <si>
    <t xml:space="preserve">QTR. 3 </t>
  </si>
  <si>
    <t xml:space="preserve">QTR. 4 </t>
  </si>
  <si>
    <t>apr. 11</t>
  </si>
  <si>
    <t>VIEW QUARTERLY /MONTHLY STATEMENT</t>
  </si>
  <si>
    <t>ABC &amp; CO.</t>
  </si>
  <si>
    <t xml:space="preserve">            Profit &amp; Loss Statement</t>
  </si>
</sst>
</file>

<file path=xl/styles.xml><?xml version="1.0" encoding="utf-8"?>
<styleSheet xmlns="http://schemas.openxmlformats.org/spreadsheetml/2006/main">
  <numFmts count="1">
    <numFmt numFmtId="164" formatCode="0.00_);[Red]\(0.00\)"/>
  </numFmts>
  <fonts count="19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7"/>
      <color theme="1"/>
      <name val="Consolas"/>
      <family val="3"/>
    </font>
    <font>
      <b/>
      <sz val="14"/>
      <name val="Consolas"/>
      <family val="3"/>
    </font>
    <font>
      <b/>
      <u/>
      <sz val="10"/>
      <color theme="1"/>
      <name val="Consolas"/>
      <family val="3"/>
    </font>
    <font>
      <sz val="10"/>
      <color theme="1"/>
      <name val="Consolas"/>
      <family val="3"/>
    </font>
    <font>
      <sz val="11"/>
      <color theme="1"/>
      <name val="Consolas"/>
      <family val="3"/>
    </font>
    <font>
      <b/>
      <sz val="7"/>
      <name val="Consolas"/>
      <family val="3"/>
    </font>
    <font>
      <b/>
      <sz val="10"/>
      <name val="Consolas"/>
      <family val="3"/>
    </font>
    <font>
      <sz val="8"/>
      <color rgb="FFFF0000"/>
      <name val="Consolas"/>
      <family val="3"/>
    </font>
    <font>
      <b/>
      <u/>
      <sz val="10"/>
      <color theme="0"/>
      <name val="Consolas"/>
      <family val="3"/>
    </font>
    <font>
      <sz val="10"/>
      <color theme="0"/>
      <name val="Consolas"/>
      <family val="3"/>
    </font>
    <font>
      <b/>
      <sz val="10"/>
      <color theme="1"/>
      <name val="Consolas"/>
      <family val="3"/>
    </font>
    <font>
      <b/>
      <u/>
      <sz val="11"/>
      <color theme="1"/>
      <name val="Consolas"/>
      <family val="3"/>
    </font>
    <font>
      <sz val="8.5"/>
      <color theme="1"/>
      <name val="Consolas"/>
      <family val="3"/>
    </font>
    <font>
      <b/>
      <sz val="8.5"/>
      <color theme="1"/>
      <name val="Consolas"/>
      <family val="3"/>
    </font>
    <font>
      <b/>
      <u/>
      <sz val="8.5"/>
      <color theme="1"/>
      <name val="Consolas"/>
      <family val="3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gradientFill degree="90">
        <stop position="0">
          <color theme="7" tint="0.40000610370189521"/>
        </stop>
        <stop position="1">
          <color theme="9" tint="0.59999389629810485"/>
        </stop>
      </gradientFill>
    </fill>
    <fill>
      <gradientFill degree="90">
        <stop position="0">
          <color theme="5" tint="0.59999389629810485"/>
        </stop>
        <stop position="1">
          <color theme="5" tint="0.40000610370189521"/>
        </stop>
      </gradient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17">
    <border>
      <left/>
      <right/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/>
    <xf numFmtId="0" fontId="17" fillId="5" borderId="15" applyNumberFormat="0" applyAlignment="0" applyProtection="0"/>
    <xf numFmtId="0" fontId="18" fillId="6" borderId="16" applyNumberFormat="0" applyAlignment="0" applyProtection="0"/>
  </cellStyleXfs>
  <cellXfs count="52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Fill="1" applyBorder="1" applyAlignment="1">
      <alignment horizontal="left"/>
    </xf>
    <xf numFmtId="3" fontId="9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 wrapText="1"/>
    </xf>
    <xf numFmtId="0" fontId="8" fillId="0" borderId="1" xfId="0" applyFont="1" applyFill="1" applyBorder="1" applyAlignment="1">
      <alignment horizontal="left"/>
    </xf>
    <xf numFmtId="17" fontId="6" fillId="0" borderId="0" xfId="0" applyNumberFormat="1" applyFont="1"/>
    <xf numFmtId="0" fontId="5" fillId="0" borderId="0" xfId="0" applyNumberFormat="1" applyFont="1"/>
    <xf numFmtId="0" fontId="10" fillId="2" borderId="4" xfId="0" applyFont="1" applyFill="1" applyBorder="1" applyAlignment="1">
      <alignment horizontal="right"/>
    </xf>
    <xf numFmtId="0" fontId="11" fillId="2" borderId="5" xfId="0" applyFont="1" applyFill="1" applyBorder="1"/>
    <xf numFmtId="0" fontId="5" fillId="2" borderId="6" xfId="0" applyFont="1" applyFill="1" applyBorder="1"/>
    <xf numFmtId="0" fontId="5" fillId="2" borderId="7" xfId="0" applyFont="1" applyFill="1" applyBorder="1"/>
    <xf numFmtId="0" fontId="5" fillId="2" borderId="6" xfId="0" applyNumberFormat="1" applyFont="1" applyFill="1" applyBorder="1"/>
    <xf numFmtId="0" fontId="5" fillId="2" borderId="5" xfId="0" applyFont="1" applyFill="1" applyBorder="1"/>
    <xf numFmtId="0" fontId="4" fillId="2" borderId="7" xfId="0" applyFont="1" applyFill="1" applyBorder="1"/>
    <xf numFmtId="0" fontId="8" fillId="3" borderId="10" xfId="0" applyFont="1" applyFill="1" applyBorder="1" applyAlignment="1">
      <alignment horizontal="left"/>
    </xf>
    <xf numFmtId="0" fontId="5" fillId="3" borderId="3" xfId="0" applyFont="1" applyFill="1" applyBorder="1"/>
    <xf numFmtId="0" fontId="12" fillId="3" borderId="3" xfId="0" applyFont="1" applyFill="1" applyBorder="1"/>
    <xf numFmtId="164" fontId="13" fillId="0" borderId="0" xfId="0" applyNumberFormat="1" applyFont="1"/>
    <xf numFmtId="164" fontId="13" fillId="3" borderId="11" xfId="0" applyNumberFormat="1" applyFont="1" applyFill="1" applyBorder="1"/>
    <xf numFmtId="164" fontId="13" fillId="2" borderId="8" xfId="0" applyNumberFormat="1" applyFont="1" applyFill="1" applyBorder="1"/>
    <xf numFmtId="164" fontId="13" fillId="2" borderId="9" xfId="0" applyNumberFormat="1" applyFont="1" applyFill="1" applyBorder="1"/>
    <xf numFmtId="164" fontId="14" fillId="0" borderId="12" xfId="0" applyNumberFormat="1" applyFont="1" applyBorder="1"/>
    <xf numFmtId="164" fontId="15" fillId="3" borderId="2" xfId="0" applyNumberFormat="1" applyFont="1" applyFill="1" applyBorder="1"/>
    <xf numFmtId="164" fontId="16" fillId="2" borderId="12" xfId="0" applyNumberFormat="1" applyFont="1" applyFill="1" applyBorder="1"/>
    <xf numFmtId="164" fontId="14" fillId="2" borderId="13" xfId="0" applyNumberFormat="1" applyFont="1" applyFill="1" applyBorder="1"/>
    <xf numFmtId="164" fontId="14" fillId="0" borderId="14" xfId="0" applyNumberFormat="1" applyFont="1" applyBorder="1"/>
    <xf numFmtId="0" fontId="2" fillId="0" borderId="12" xfId="0" applyFont="1" applyBorder="1"/>
    <xf numFmtId="0" fontId="5" fillId="3" borderId="2" xfId="0" applyFont="1" applyFill="1" applyBorder="1"/>
    <xf numFmtId="0" fontId="4" fillId="2" borderId="12" xfId="0" applyNumberFormat="1" applyFont="1" applyFill="1" applyBorder="1"/>
    <xf numFmtId="0" fontId="5" fillId="2" borderId="13" xfId="0" applyFont="1" applyFill="1" applyBorder="1"/>
    <xf numFmtId="0" fontId="6" fillId="0" borderId="14" xfId="0" applyFont="1" applyBorder="1"/>
    <xf numFmtId="17" fontId="6" fillId="0" borderId="14" xfId="0" applyNumberFormat="1" applyFont="1" applyBorder="1"/>
    <xf numFmtId="0" fontId="5" fillId="2" borderId="12" xfId="0" applyNumberFormat="1" applyFont="1" applyFill="1" applyBorder="1"/>
    <xf numFmtId="0" fontId="0" fillId="4" borderId="0" xfId="0" applyFill="1"/>
    <xf numFmtId="0" fontId="1" fillId="4" borderId="2" xfId="0" applyFont="1" applyFill="1" applyBorder="1"/>
    <xf numFmtId="17" fontId="0" fillId="4" borderId="0" xfId="0" applyNumberFormat="1" applyFill="1"/>
    <xf numFmtId="0" fontId="3" fillId="0" borderId="0" xfId="0" applyFont="1" applyFill="1" applyAlignment="1" applyProtection="1">
      <alignment horizontal="center" vertical="top"/>
      <protection locked="0"/>
    </xf>
    <xf numFmtId="0" fontId="8" fillId="0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8" fillId="6" borderId="16" xfId="2"/>
    <xf numFmtId="0" fontId="18" fillId="6" borderId="16" xfId="2" applyAlignment="1" applyProtection="1">
      <alignment horizontal="center" vertical="top"/>
      <protection locked="0"/>
    </xf>
    <xf numFmtId="0" fontId="18" fillId="6" borderId="16" xfId="2" applyAlignment="1">
      <alignment horizontal="center"/>
    </xf>
    <xf numFmtId="0" fontId="17" fillId="5" borderId="15" xfId="1"/>
    <xf numFmtId="0" fontId="17" fillId="5" borderId="15" xfId="1" applyAlignment="1">
      <alignment wrapText="1"/>
    </xf>
    <xf numFmtId="17" fontId="17" fillId="5" borderId="15" xfId="1" applyNumberFormat="1" applyAlignment="1">
      <alignment horizontal="center"/>
    </xf>
    <xf numFmtId="17" fontId="17" fillId="5" borderId="15" xfId="1" applyNumberFormat="1" applyAlignment="1">
      <alignment horizontal="center"/>
    </xf>
    <xf numFmtId="17" fontId="17" fillId="5" borderId="15" xfId="1" applyNumberFormat="1"/>
    <xf numFmtId="3" fontId="17" fillId="5" borderId="15" xfId="1" applyNumberFormat="1" applyAlignment="1">
      <alignment horizontal="center"/>
    </xf>
    <xf numFmtId="3" fontId="17" fillId="5" borderId="15" xfId="1" applyNumberFormat="1" applyAlignment="1">
      <alignment horizontal="center" wrapText="1"/>
    </xf>
  </cellXfs>
  <cellStyles count="3">
    <cellStyle name="Check Cell" xfId="2" builtinId="23"/>
    <cellStyle name="Normal" xfId="0" builtinId="0"/>
    <cellStyle name="Output" xfId="1" builtinId="21"/>
  </cellStyles>
  <dxfs count="0"/>
  <tableStyles count="0" defaultTableStyle="TableStyleMedium9" defaultPivotStyle="PivotStyleLight16"/>
  <colors>
    <mruColors>
      <color rgb="FFD8B934"/>
      <color rgb="FFFFFFFF"/>
      <color rgb="FFFF66FF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43"/>
  <c:chart>
    <c:plotArea>
      <c:layout>
        <c:manualLayout>
          <c:layoutTarget val="inner"/>
          <c:xMode val="edge"/>
          <c:yMode val="edge"/>
          <c:x val="0.26544223148577017"/>
          <c:y val="0.11130345548911649"/>
          <c:w val="0.6284687355257067"/>
          <c:h val="0.52918911451858175"/>
        </c:manualLayout>
      </c:layout>
      <c:barChart>
        <c:barDir val="col"/>
        <c:grouping val="stacked"/>
        <c:ser>
          <c:idx val="0"/>
          <c:order val="0"/>
          <c:cat>
            <c:strRef>
              <c:f>Sheet1!$A$6:$A$12</c:f>
              <c:strCache>
                <c:ptCount val="7"/>
                <c:pt idx="0">
                  <c:v>Sale </c:v>
                </c:pt>
                <c:pt idx="1">
                  <c:v>Sale </c:v>
                </c:pt>
                <c:pt idx="2">
                  <c:v>Sale </c:v>
                </c:pt>
                <c:pt idx="3">
                  <c:v>Sale </c:v>
                </c:pt>
                <c:pt idx="4">
                  <c:v>Sale </c:v>
                </c:pt>
                <c:pt idx="5">
                  <c:v>Sale </c:v>
                </c:pt>
                <c:pt idx="6">
                  <c:v>Total Sales</c:v>
                </c:pt>
              </c:strCache>
            </c:strRef>
          </c:cat>
          <c:val>
            <c:numRef>
              <c:f>Sheet1!$B$6:$B$12</c:f>
              <c:numCache>
                <c:formatCode>General</c:formatCode>
                <c:ptCount val="7"/>
                <c:pt idx="0">
                  <c:v>375000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375000</c:v>
                </c:pt>
              </c:numCache>
            </c:numRef>
          </c:val>
        </c:ser>
        <c:overlap val="100"/>
        <c:axId val="63885696"/>
        <c:axId val="63887232"/>
      </c:barChart>
      <c:catAx>
        <c:axId val="63885696"/>
        <c:scaling>
          <c:orientation val="minMax"/>
        </c:scaling>
        <c:axPos val="b"/>
        <c:tickLblPos val="nextTo"/>
        <c:crossAx val="63887232"/>
        <c:crosses val="autoZero"/>
        <c:auto val="1"/>
        <c:lblAlgn val="ctr"/>
        <c:lblOffset val="100"/>
      </c:catAx>
      <c:valAx>
        <c:axId val="63887232"/>
        <c:scaling>
          <c:orientation val="minMax"/>
        </c:scaling>
        <c:axPos val="l"/>
        <c:majorGridlines/>
        <c:numFmt formatCode="General" sourceLinked="1"/>
        <c:tickLblPos val="nextTo"/>
        <c:crossAx val="63885696"/>
        <c:crosses val="autoZero"/>
        <c:crossBetween val="between"/>
      </c:valAx>
    </c:plotArea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46"/>
  <c:chart>
    <c:plotArea>
      <c:layout>
        <c:manualLayout>
          <c:layoutTarget val="inner"/>
          <c:xMode val="edge"/>
          <c:yMode val="edge"/>
          <c:x val="0.26906206742822758"/>
          <c:y val="0.10002239720034996"/>
          <c:w val="0.70195241429967581"/>
          <c:h val="0.38614102291267682"/>
        </c:manualLayout>
      </c:layout>
      <c:barChart>
        <c:barDir val="col"/>
        <c:grouping val="clustered"/>
        <c:ser>
          <c:idx val="0"/>
          <c:order val="0"/>
          <c:cat>
            <c:strRef>
              <c:f>(Sheet1!$A$16:$A$18,Sheet1!$A$24:$A$29)</c:f>
              <c:strCache>
                <c:ptCount val="9"/>
                <c:pt idx="0">
                  <c:v>RAW MATERIAL</c:v>
                </c:pt>
                <c:pt idx="1">
                  <c:v>PACKING MATERIAL</c:v>
                </c:pt>
                <c:pt idx="2">
                  <c:v>OTHER PURCHASE</c:v>
                </c:pt>
                <c:pt idx="3">
                  <c:v>RENT</c:v>
                </c:pt>
                <c:pt idx="4">
                  <c:v>WATER CHG.</c:v>
                </c:pt>
                <c:pt idx="5">
                  <c:v>LABELS</c:v>
                </c:pt>
                <c:pt idx="6">
                  <c:v>CONVYANCE</c:v>
                </c:pt>
                <c:pt idx="7">
                  <c:v>FREIGHT</c:v>
                </c:pt>
                <c:pt idx="8">
                  <c:v>OTHER EXPENSES</c:v>
                </c:pt>
              </c:strCache>
            </c:strRef>
          </c:cat>
          <c:val>
            <c:numRef>
              <c:f>(Sheet1!$B$16:$B$18,Sheet1!$B$24:$B$29)</c:f>
              <c:numCache>
                <c:formatCode>General</c:formatCode>
                <c:ptCount val="9"/>
                <c:pt idx="0">
                  <c:v>376</c:v>
                </c:pt>
                <c:pt idx="1">
                  <c:v>255704</c:v>
                </c:pt>
                <c:pt idx="2">
                  <c:v>355</c:v>
                </c:pt>
                <c:pt idx="3">
                  <c:v>19500</c:v>
                </c:pt>
                <c:pt idx="4">
                  <c:v>0</c:v>
                </c:pt>
                <c:pt idx="5">
                  <c:v>38500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axId val="63976192"/>
        <c:axId val="63977728"/>
      </c:barChart>
      <c:catAx>
        <c:axId val="63976192"/>
        <c:scaling>
          <c:orientation val="minMax"/>
        </c:scaling>
        <c:axPos val="b"/>
        <c:numFmt formatCode="General" sourceLinked="1"/>
        <c:tickLblPos val="nextTo"/>
        <c:crossAx val="63977728"/>
        <c:crosses val="autoZero"/>
        <c:auto val="1"/>
        <c:lblAlgn val="ctr"/>
        <c:lblOffset val="100"/>
      </c:catAx>
      <c:valAx>
        <c:axId val="63977728"/>
        <c:scaling>
          <c:orientation val="minMax"/>
        </c:scaling>
        <c:axPos val="l"/>
        <c:majorGridlines/>
        <c:numFmt formatCode="General" sourceLinked="1"/>
        <c:tickLblPos val="nextTo"/>
        <c:crossAx val="63976192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369795</xdr:colOff>
      <xdr:row>4</xdr:row>
      <xdr:rowOff>156882</xdr:rowOff>
    </xdr:from>
    <xdr:to>
      <xdr:col>4</xdr:col>
      <xdr:colOff>369794</xdr:colOff>
      <xdr:row>4</xdr:row>
      <xdr:rowOff>380999</xdr:rowOff>
    </xdr:to>
    <xdr:sp macro="" textlink="$BF$5">
      <xdr:nvSpPr>
        <xdr:cNvPr id="4" name="Rounded Rectangle 3"/>
        <xdr:cNvSpPr/>
      </xdr:nvSpPr>
      <xdr:spPr>
        <a:xfrm>
          <a:off x="1075766" y="1053353"/>
          <a:ext cx="952499" cy="224117"/>
        </a:xfrm>
        <a:prstGeom prst="roundRect">
          <a:avLst/>
        </a:prstGeom>
        <a:solidFill>
          <a:schemeClr val="bg1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fld id="{32AFC35B-76EE-4F5B-85EE-E15423DF0C1E}" type="TxLink">
            <a:rPr lang="en-US" sz="1100"/>
            <a:pPr algn="ctr"/>
            <a:t>Apr-11</a:t>
          </a:fld>
          <a:endParaRPr lang="en-US" sz="1100"/>
        </a:p>
      </xdr:txBody>
    </xdr:sp>
    <xdr:clientData/>
  </xdr:twoCellAnchor>
  <xdr:twoCellAnchor>
    <xdr:from>
      <xdr:col>6</xdr:col>
      <xdr:colOff>369796</xdr:colOff>
      <xdr:row>4</xdr:row>
      <xdr:rowOff>123268</xdr:rowOff>
    </xdr:from>
    <xdr:to>
      <xdr:col>8</xdr:col>
      <xdr:colOff>302559</xdr:colOff>
      <xdr:row>4</xdr:row>
      <xdr:rowOff>336176</xdr:rowOff>
    </xdr:to>
    <xdr:sp macro="" textlink="$BF$7">
      <xdr:nvSpPr>
        <xdr:cNvPr id="5" name="Rounded Rectangle 4"/>
        <xdr:cNvSpPr/>
      </xdr:nvSpPr>
      <xdr:spPr>
        <a:xfrm>
          <a:off x="3451414" y="1019739"/>
          <a:ext cx="896469" cy="212908"/>
        </a:xfrm>
        <a:prstGeom prst="roundRect">
          <a:avLst/>
        </a:prstGeom>
        <a:effectLst>
          <a:outerShdw blurRad="50800" dist="50800" dir="5400000" algn="ctr" rotWithShape="0">
            <a:srgbClr val="000000">
              <a:alpha val="98000"/>
            </a:srgb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fld id="{F33143CC-5FA3-4782-B1EE-7B62AB0E0894}" type="TxLink">
            <a:rPr lang="en-US" sz="1100"/>
            <a:pPr algn="ctr"/>
            <a:t>May-11</a:t>
          </a:fld>
          <a:endParaRPr lang="en-US" sz="1100"/>
        </a:p>
      </xdr:txBody>
    </xdr:sp>
    <xdr:clientData/>
  </xdr:twoCellAnchor>
  <xdr:twoCellAnchor>
    <xdr:from>
      <xdr:col>10</xdr:col>
      <xdr:colOff>358589</xdr:colOff>
      <xdr:row>4</xdr:row>
      <xdr:rowOff>145676</xdr:rowOff>
    </xdr:from>
    <xdr:to>
      <xdr:col>12</xdr:col>
      <xdr:colOff>403412</xdr:colOff>
      <xdr:row>4</xdr:row>
      <xdr:rowOff>381000</xdr:rowOff>
    </xdr:to>
    <xdr:sp macro="" textlink="$BF$8">
      <xdr:nvSpPr>
        <xdr:cNvPr id="8" name="Rounded Rectangle 7"/>
        <xdr:cNvSpPr/>
      </xdr:nvSpPr>
      <xdr:spPr>
        <a:xfrm>
          <a:off x="4908177" y="1042147"/>
          <a:ext cx="1008529" cy="235324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fld id="{DB1B5FE8-39AF-4291-83C0-755C701C33E6}" type="TxLink">
            <a:rPr lang="en-US" sz="1100"/>
            <a:pPr algn="ctr"/>
            <a:t>Jun-11</a:t>
          </a:fld>
          <a:endParaRPr lang="en-US" sz="1100"/>
        </a:p>
      </xdr:txBody>
    </xdr:sp>
    <xdr:clientData/>
  </xdr:twoCellAnchor>
  <xdr:twoCellAnchor>
    <xdr:from>
      <xdr:col>15</xdr:col>
      <xdr:colOff>448236</xdr:colOff>
      <xdr:row>4</xdr:row>
      <xdr:rowOff>179294</xdr:rowOff>
    </xdr:from>
    <xdr:to>
      <xdr:col>17</xdr:col>
      <xdr:colOff>448235</xdr:colOff>
      <xdr:row>4</xdr:row>
      <xdr:rowOff>369794</xdr:rowOff>
    </xdr:to>
    <xdr:sp macro="" textlink="$BF$9">
      <xdr:nvSpPr>
        <xdr:cNvPr id="9" name="Rounded Rectangle 8"/>
        <xdr:cNvSpPr/>
      </xdr:nvSpPr>
      <xdr:spPr>
        <a:xfrm>
          <a:off x="6925236" y="1075765"/>
          <a:ext cx="963705" cy="19050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fld id="{A2688F60-F860-49C5-BE4F-13CB813A0135}" type="TxLink">
            <a:rPr lang="en-US" sz="1100"/>
            <a:pPr algn="ctr"/>
            <a:t>Jul-11</a:t>
          </a:fld>
          <a:endParaRPr lang="en-US" sz="1100"/>
        </a:p>
      </xdr:txBody>
    </xdr:sp>
    <xdr:clientData/>
  </xdr:twoCellAnchor>
  <xdr:twoCellAnchor>
    <xdr:from>
      <xdr:col>19</xdr:col>
      <xdr:colOff>425823</xdr:colOff>
      <xdr:row>4</xdr:row>
      <xdr:rowOff>145676</xdr:rowOff>
    </xdr:from>
    <xdr:to>
      <xdr:col>21</xdr:col>
      <xdr:colOff>380999</xdr:colOff>
      <xdr:row>4</xdr:row>
      <xdr:rowOff>369794</xdr:rowOff>
    </xdr:to>
    <xdr:sp macro="" textlink="$BF$10">
      <xdr:nvSpPr>
        <xdr:cNvPr id="10" name="Rounded Rectangle 9"/>
        <xdr:cNvSpPr/>
      </xdr:nvSpPr>
      <xdr:spPr>
        <a:xfrm>
          <a:off x="8830235" y="1042147"/>
          <a:ext cx="918882" cy="224118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fld id="{F5501FD1-F144-4478-AEBE-DF95B6C6C813}" type="TxLink">
            <a:rPr lang="en-US" sz="1100"/>
            <a:pPr algn="ctr"/>
            <a:t>Aug-11</a:t>
          </a:fld>
          <a:endParaRPr lang="en-US" sz="1100"/>
        </a:p>
      </xdr:txBody>
    </xdr:sp>
    <xdr:clientData/>
  </xdr:twoCellAnchor>
  <xdr:twoCellAnchor>
    <xdr:from>
      <xdr:col>23</xdr:col>
      <xdr:colOff>302559</xdr:colOff>
      <xdr:row>4</xdr:row>
      <xdr:rowOff>156882</xdr:rowOff>
    </xdr:from>
    <xdr:to>
      <xdr:col>25</xdr:col>
      <xdr:colOff>414619</xdr:colOff>
      <xdr:row>4</xdr:row>
      <xdr:rowOff>392206</xdr:rowOff>
    </xdr:to>
    <xdr:sp macro="" textlink="$BF$11">
      <xdr:nvSpPr>
        <xdr:cNvPr id="11" name="Rounded Rectangle 10"/>
        <xdr:cNvSpPr/>
      </xdr:nvSpPr>
      <xdr:spPr>
        <a:xfrm>
          <a:off x="10634383" y="1053353"/>
          <a:ext cx="1075765" cy="235324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fld id="{CF8D1A49-E800-4174-B0CF-09A35C3D314A}" type="TxLink">
            <a:rPr lang="en-US" sz="1100"/>
            <a:pPr algn="ctr"/>
            <a:t>Sep-11</a:t>
          </a:fld>
          <a:endParaRPr lang="en-US" sz="1100"/>
        </a:p>
      </xdr:txBody>
    </xdr:sp>
    <xdr:clientData/>
  </xdr:twoCellAnchor>
  <xdr:twoCellAnchor>
    <xdr:from>
      <xdr:col>28</xdr:col>
      <xdr:colOff>425825</xdr:colOff>
      <xdr:row>4</xdr:row>
      <xdr:rowOff>145676</xdr:rowOff>
    </xdr:from>
    <xdr:to>
      <xdr:col>31</xdr:col>
      <xdr:colOff>22412</xdr:colOff>
      <xdr:row>4</xdr:row>
      <xdr:rowOff>381001</xdr:rowOff>
    </xdr:to>
    <xdr:sp macro="" textlink="$BF$12">
      <xdr:nvSpPr>
        <xdr:cNvPr id="12" name="Rounded Rectangle 11"/>
        <xdr:cNvSpPr/>
      </xdr:nvSpPr>
      <xdr:spPr>
        <a:xfrm>
          <a:off x="12685060" y="1042147"/>
          <a:ext cx="1042146" cy="2353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fld id="{7917CC41-8971-4524-88EF-32B14BB53F85}" type="TxLink">
            <a:rPr lang="en-US" sz="1100"/>
            <a:pPr algn="ctr"/>
            <a:t>Oct-11</a:t>
          </a:fld>
          <a:endParaRPr lang="en-US" sz="1100"/>
        </a:p>
      </xdr:txBody>
    </xdr:sp>
    <xdr:clientData/>
  </xdr:twoCellAnchor>
  <xdr:twoCellAnchor>
    <xdr:from>
      <xdr:col>32</xdr:col>
      <xdr:colOff>414620</xdr:colOff>
      <xdr:row>4</xdr:row>
      <xdr:rowOff>179294</xdr:rowOff>
    </xdr:from>
    <xdr:to>
      <xdr:col>34</xdr:col>
      <xdr:colOff>369796</xdr:colOff>
      <xdr:row>4</xdr:row>
      <xdr:rowOff>381000</xdr:rowOff>
    </xdr:to>
    <xdr:sp macro="" textlink="$BF$13">
      <xdr:nvSpPr>
        <xdr:cNvPr id="13" name="Rounded Rectangle 12"/>
        <xdr:cNvSpPr/>
      </xdr:nvSpPr>
      <xdr:spPr>
        <a:xfrm>
          <a:off x="14623679" y="1075765"/>
          <a:ext cx="918882" cy="201706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fld id="{826AB7DA-DD14-41C2-AEA0-5D6C03AF7E32}" type="TxLink">
            <a:rPr lang="en-US" sz="1100"/>
            <a:pPr algn="ctr"/>
            <a:t>Nov-11</a:t>
          </a:fld>
          <a:endParaRPr lang="en-US" sz="1100"/>
        </a:p>
      </xdr:txBody>
    </xdr:sp>
    <xdr:clientData/>
  </xdr:twoCellAnchor>
  <xdr:twoCellAnchor>
    <xdr:from>
      <xdr:col>36</xdr:col>
      <xdr:colOff>437031</xdr:colOff>
      <xdr:row>4</xdr:row>
      <xdr:rowOff>168088</xdr:rowOff>
    </xdr:from>
    <xdr:to>
      <xdr:col>38</xdr:col>
      <xdr:colOff>414620</xdr:colOff>
      <xdr:row>4</xdr:row>
      <xdr:rowOff>381000</xdr:rowOff>
    </xdr:to>
    <xdr:sp macro="" textlink="$BF$14">
      <xdr:nvSpPr>
        <xdr:cNvPr id="14" name="Rounded Rectangle 13"/>
        <xdr:cNvSpPr/>
      </xdr:nvSpPr>
      <xdr:spPr>
        <a:xfrm>
          <a:off x="16573502" y="1064559"/>
          <a:ext cx="941294" cy="212912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fld id="{11E86E9D-89A1-4A8A-A900-1327D30D6092}" type="TxLink">
            <a:rPr lang="en-US" sz="1100"/>
            <a:pPr algn="ctr"/>
            <a:t>Dec-11</a:t>
          </a:fld>
          <a:endParaRPr lang="en-US" sz="1100"/>
        </a:p>
      </xdr:txBody>
    </xdr:sp>
    <xdr:clientData/>
  </xdr:twoCellAnchor>
  <xdr:twoCellAnchor>
    <xdr:from>
      <xdr:col>41</xdr:col>
      <xdr:colOff>324971</xdr:colOff>
      <xdr:row>4</xdr:row>
      <xdr:rowOff>179294</xdr:rowOff>
    </xdr:from>
    <xdr:to>
      <xdr:col>43</xdr:col>
      <xdr:colOff>336177</xdr:colOff>
      <xdr:row>4</xdr:row>
      <xdr:rowOff>369793</xdr:rowOff>
    </xdr:to>
    <xdr:sp macro="" textlink="$BF$15">
      <xdr:nvSpPr>
        <xdr:cNvPr id="15" name="Rounded Rectangle 14"/>
        <xdr:cNvSpPr/>
      </xdr:nvSpPr>
      <xdr:spPr>
        <a:xfrm>
          <a:off x="18388853" y="1075765"/>
          <a:ext cx="974912" cy="190499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fld id="{00B949B4-6D7A-4E02-803E-06EAB6001182}" type="TxLink">
            <a:rPr lang="en-US" sz="1100"/>
            <a:pPr algn="ctr"/>
            <a:t>Jan-12</a:t>
          </a:fld>
          <a:endParaRPr lang="en-US" sz="1100"/>
        </a:p>
      </xdr:txBody>
    </xdr:sp>
    <xdr:clientData/>
  </xdr:twoCellAnchor>
  <xdr:twoCellAnchor>
    <xdr:from>
      <xdr:col>45</xdr:col>
      <xdr:colOff>425824</xdr:colOff>
      <xdr:row>4</xdr:row>
      <xdr:rowOff>156882</xdr:rowOff>
    </xdr:from>
    <xdr:to>
      <xdr:col>47</xdr:col>
      <xdr:colOff>336177</xdr:colOff>
      <xdr:row>4</xdr:row>
      <xdr:rowOff>381000</xdr:rowOff>
    </xdr:to>
    <xdr:sp macro="" textlink="$BF$17">
      <xdr:nvSpPr>
        <xdr:cNvPr id="16" name="Rounded Rectangle 15"/>
        <xdr:cNvSpPr/>
      </xdr:nvSpPr>
      <xdr:spPr>
        <a:xfrm>
          <a:off x="20417118" y="1053353"/>
          <a:ext cx="874059" cy="224118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fld id="{042F340E-7BEE-4066-BB39-E6ECE2BE8152}" type="TxLink">
            <a:rPr lang="en-US" sz="1100"/>
            <a:pPr algn="ctr"/>
            <a:t>Feb-12</a:t>
          </a:fld>
          <a:endParaRPr lang="en-US" sz="1100"/>
        </a:p>
      </xdr:txBody>
    </xdr:sp>
    <xdr:clientData/>
  </xdr:twoCellAnchor>
  <xdr:twoCellAnchor>
    <xdr:from>
      <xdr:col>49</xdr:col>
      <xdr:colOff>380998</xdr:colOff>
      <xdr:row>4</xdr:row>
      <xdr:rowOff>168088</xdr:rowOff>
    </xdr:from>
    <xdr:to>
      <xdr:col>51</xdr:col>
      <xdr:colOff>257736</xdr:colOff>
      <xdr:row>4</xdr:row>
      <xdr:rowOff>381000</xdr:rowOff>
    </xdr:to>
    <xdr:sp macro="" textlink="#REF!">
      <xdr:nvSpPr>
        <xdr:cNvPr id="17" name="Rounded Rectangle 16"/>
        <xdr:cNvSpPr/>
      </xdr:nvSpPr>
      <xdr:spPr>
        <a:xfrm>
          <a:off x="22299704" y="1064559"/>
          <a:ext cx="840444" cy="212912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fld id="{7CE395D1-68C4-4126-8E06-A9F9B6500D93}" type="TxLink">
            <a:rPr lang="en-US" sz="1100"/>
            <a:pPr algn="ctr"/>
            <a:t>Mar-12</a:t>
          </a:fld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180974</xdr:colOff>
      <xdr:row>2</xdr:row>
      <xdr:rowOff>47625</xdr:rowOff>
    </xdr:from>
    <xdr:to>
      <xdr:col>7</xdr:col>
      <xdr:colOff>657224</xdr:colOff>
      <xdr:row>14</xdr:row>
      <xdr:rowOff>117344</xdr:rowOff>
    </xdr:to>
    <xdr:pic>
      <xdr:nvPicPr>
        <xdr:cNvPr id="6" name="Picture 106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52699" y="457200"/>
          <a:ext cx="3228975" cy="1869944"/>
        </a:xfrm>
        <a:prstGeom prst="rect">
          <a:avLst/>
        </a:prstGeom>
        <a:noFill/>
      </xdr:spPr>
    </xdr:pic>
    <xdr:clientData fPrintsWithSheet="0"/>
  </xdr:twoCellAnchor>
  <xdr:twoCellAnchor editAs="oneCell">
    <xdr:from>
      <xdr:col>3</xdr:col>
      <xdr:colOff>171450</xdr:colOff>
      <xdr:row>15</xdr:row>
      <xdr:rowOff>161925</xdr:rowOff>
    </xdr:from>
    <xdr:to>
      <xdr:col>7</xdr:col>
      <xdr:colOff>695326</xdr:colOff>
      <xdr:row>25</xdr:row>
      <xdr:rowOff>123825</xdr:rowOff>
    </xdr:to>
    <xdr:pic>
      <xdr:nvPicPr>
        <xdr:cNvPr id="7" name="Picture 106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43175" y="2562225"/>
          <a:ext cx="3276601" cy="1743075"/>
        </a:xfrm>
        <a:prstGeom prst="rect">
          <a:avLst/>
        </a:prstGeom>
        <a:noFill/>
      </xdr:spPr>
    </xdr:pic>
    <xdr:clientData fPrintsWithSheet="0"/>
  </xdr:twoCellAnchor>
  <xdr:twoCellAnchor>
    <xdr:from>
      <xdr:col>3</xdr:col>
      <xdr:colOff>561974</xdr:colOff>
      <xdr:row>4</xdr:row>
      <xdr:rowOff>38100</xdr:rowOff>
    </xdr:from>
    <xdr:to>
      <xdr:col>7</xdr:col>
      <xdr:colOff>152400</xdr:colOff>
      <xdr:row>11</xdr:row>
      <xdr:rowOff>180974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523875</xdr:colOff>
      <xdr:row>16</xdr:row>
      <xdr:rowOff>38100</xdr:rowOff>
    </xdr:from>
    <xdr:to>
      <xdr:col>7</xdr:col>
      <xdr:colOff>276224</xdr:colOff>
      <xdr:row>24</xdr:row>
      <xdr:rowOff>66675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Z182"/>
  <sheetViews>
    <sheetView showGridLines="0" showRowColHeaders="0" tabSelected="1" zoomScale="85" zoomScaleNormal="85" workbookViewId="0">
      <pane xSplit="6" ySplit="7" topLeftCell="G21" activePane="bottomRight" state="frozen"/>
      <selection pane="topRight" activeCell="G1" sqref="G1"/>
      <selection pane="bottomLeft" activeCell="A8" sqref="A8"/>
      <selection pane="bottomRight" activeCell="H32" sqref="H32"/>
    </sheetView>
  </sheetViews>
  <sheetFormatPr defaultColWidth="0" defaultRowHeight="16.5" thickTop="1" thickBottom="1"/>
  <cols>
    <col min="1" max="1" width="4.5703125" style="42" hidden="1" customWidth="1"/>
    <col min="2" max="2" width="18.85546875" style="42" customWidth="1"/>
    <col min="3" max="3" width="7.42578125" style="42" customWidth="1"/>
    <col min="4" max="4" width="7.7109375" style="42" customWidth="1"/>
    <col min="5" max="5" width="8" style="42" customWidth="1"/>
    <col min="6" max="6" width="7.140625" style="42" customWidth="1"/>
    <col min="7" max="7" width="7.28515625" style="42" bestFit="1" customWidth="1"/>
    <col min="8" max="14" width="7.140625" style="42" customWidth="1"/>
    <col min="15" max="15" width="9.140625" style="42" customWidth="1"/>
    <col min="16" max="16" width="7.28515625" style="42" bestFit="1" customWidth="1"/>
    <col min="17" max="18" width="7.140625" style="42" customWidth="1"/>
    <col min="19" max="20" width="7.28515625" style="42" bestFit="1" customWidth="1"/>
    <col min="21" max="23" width="7.140625" style="42" customWidth="1"/>
    <col min="24" max="25" width="7.28515625" style="42" bestFit="1" customWidth="1"/>
    <col min="26" max="26" width="7.140625" style="42" customWidth="1"/>
    <col min="27" max="27" width="7.28515625" style="42" bestFit="1" customWidth="1"/>
    <col min="28" max="28" width="9.140625" style="42" customWidth="1"/>
    <col min="29" max="31" width="7.28515625" style="42" bestFit="1" customWidth="1"/>
    <col min="32" max="32" width="7.5703125" style="42" customWidth="1"/>
    <col min="33" max="36" width="7.28515625" style="42" bestFit="1" customWidth="1"/>
    <col min="37" max="37" width="7.85546875" style="42" bestFit="1" customWidth="1"/>
    <col min="38" max="38" width="7.28515625" style="42" bestFit="1" customWidth="1"/>
    <col min="39" max="39" width="7.140625" style="42" customWidth="1"/>
    <col min="40" max="40" width="7.28515625" style="42" bestFit="1" customWidth="1"/>
    <col min="41" max="41" width="9.140625" style="42" customWidth="1"/>
    <col min="42" max="45" width="7.28515625" style="42" bestFit="1" customWidth="1"/>
    <col min="46" max="46" width="7.140625" style="42" customWidth="1"/>
    <col min="47" max="51" width="7.28515625" style="42" bestFit="1" customWidth="1"/>
    <col min="52" max="52" width="9" style="42" customWidth="1"/>
    <col min="53" max="53" width="7.140625" style="42" customWidth="1"/>
    <col min="54" max="54" width="9.140625" style="42" customWidth="1"/>
    <col min="55" max="55" width="9.28515625" style="42" bestFit="1" customWidth="1"/>
    <col min="56" max="78" width="9.28515625" style="42" hidden="1"/>
    <col min="79" max="16384" width="9.140625" style="42" hidden="1"/>
  </cols>
  <sheetData>
    <row r="1" spans="1:78" ht="15.75" customHeight="1" thickTop="1" thickBot="1">
      <c r="B1" s="43" t="s">
        <v>66</v>
      </c>
      <c r="C1" s="43"/>
      <c r="D1" s="43"/>
      <c r="E1" s="43"/>
      <c r="F1" s="43"/>
      <c r="G1" s="43"/>
      <c r="H1" s="43"/>
      <c r="I1" s="43"/>
    </row>
    <row r="2" spans="1:78" ht="4.5" hidden="1" customHeight="1"/>
    <row r="3" spans="1:78" ht="18" customHeight="1" thickTop="1" thickBot="1">
      <c r="B3" s="44" t="s">
        <v>67</v>
      </c>
      <c r="C3" s="44"/>
      <c r="D3" s="44"/>
      <c r="E3" s="44"/>
      <c r="F3" s="44"/>
      <c r="G3" s="44"/>
      <c r="H3" s="44"/>
    </row>
    <row r="4" spans="1:78" ht="4.5" customHeight="1" thickTop="1" thickBot="1"/>
    <row r="5" spans="1:78" ht="33" customHeight="1" thickTop="1" thickBot="1">
      <c r="A5" s="45"/>
      <c r="B5" s="46" t="s">
        <v>0</v>
      </c>
      <c r="C5" s="47">
        <v>40634</v>
      </c>
      <c r="D5" s="47"/>
      <c r="E5" s="47"/>
      <c r="F5" s="47"/>
      <c r="G5" s="47">
        <f>DATE(YEAR(C5),MONTH(C5)+1,DAY(1))</f>
        <v>40664</v>
      </c>
      <c r="H5" s="47">
        <f>DATE(YEAR(G5),MONTH(G5)+1,DAY(1))</f>
        <v>40695</v>
      </c>
      <c r="I5" s="47">
        <f>DATE(YEAR(H5),MONTH(H5)+1,DAY(1))</f>
        <v>40725</v>
      </c>
      <c r="J5" s="47">
        <f>DATE(YEAR(I5),MONTH(I5)+1,DAY(1))</f>
        <v>40756</v>
      </c>
      <c r="K5" s="47">
        <f>DATE(YEAR(G5),MONTH(G5)+1,DAY(1))</f>
        <v>40695</v>
      </c>
      <c r="L5" s="47">
        <f>DATE(YEAR(K5),MONTH(K5)+1,DAY(1))</f>
        <v>40725</v>
      </c>
      <c r="M5" s="47">
        <f>DATE(YEAR(L5),MONTH(L5)+1,DAY(1))</f>
        <v>40756</v>
      </c>
      <c r="N5" s="47">
        <f>DATE(YEAR(M5),MONTH(M5)+1,DAY(1))</f>
        <v>40787</v>
      </c>
      <c r="O5" s="48"/>
      <c r="P5" s="47">
        <f>DATE(YEAR(K5),MONTH(K5)+1,DAY(1))</f>
        <v>40725</v>
      </c>
      <c r="Q5" s="47">
        <f>DATE(YEAR(P5),MONTH(P5)+1,DAY(1))</f>
        <v>40756</v>
      </c>
      <c r="R5" s="47">
        <f>DATE(YEAR(Q5),MONTH(Q5)+1,DAY(1))</f>
        <v>40787</v>
      </c>
      <c r="S5" s="47">
        <f>DATE(YEAR(R5),MONTH(R5)+1,DAY(1))</f>
        <v>40817</v>
      </c>
      <c r="T5" s="47">
        <f>DATE(YEAR(P5),MONTH(P5)+1,DAY(1))</f>
        <v>40756</v>
      </c>
      <c r="U5" s="47">
        <f>DATE(YEAR(T5),MONTH(T5)+1,DAY(1))</f>
        <v>40787</v>
      </c>
      <c r="V5" s="47">
        <f>DATE(YEAR(U5),MONTH(U5)+1,DAY(1))</f>
        <v>40817</v>
      </c>
      <c r="W5" s="47">
        <f>DATE(YEAR(V5),MONTH(V5)+1,DAY(1))</f>
        <v>40848</v>
      </c>
      <c r="X5" s="47">
        <f>DATE(YEAR(T5),MONTH(T5)+1,DAY(1))</f>
        <v>40787</v>
      </c>
      <c r="Y5" s="47">
        <f>DATE(YEAR(X5),MONTH(X5)+1,DAY(1))</f>
        <v>40817</v>
      </c>
      <c r="Z5" s="47">
        <f>DATE(YEAR(Y5),MONTH(Y5)+1,DAY(1))</f>
        <v>40848</v>
      </c>
      <c r="AA5" s="47">
        <f>DATE(YEAR(Z5),MONTH(Z5)+1,DAY(1))</f>
        <v>40878</v>
      </c>
      <c r="AB5" s="48"/>
      <c r="AC5" s="47">
        <f>DATE(YEAR(X5),MONTH(X5)+1,DAY(1))</f>
        <v>40817</v>
      </c>
      <c r="AD5" s="47">
        <f>DATE(YEAR(AC5),MONTH(AC5)+1,DAY(1))</f>
        <v>40848</v>
      </c>
      <c r="AE5" s="47">
        <f>DATE(YEAR(AD5),MONTH(AD5)+1,DAY(1))</f>
        <v>40878</v>
      </c>
      <c r="AF5" s="47">
        <f>DATE(YEAR(AE5),MONTH(AE5)+1,DAY(1))</f>
        <v>40909</v>
      </c>
      <c r="AG5" s="47">
        <f>DATE(YEAR(AC5),MONTH(AC5)+1,DAY(1))</f>
        <v>40848</v>
      </c>
      <c r="AH5" s="47">
        <f>DATE(YEAR(AG5),MONTH(AG5)+1,DAY(1))</f>
        <v>40878</v>
      </c>
      <c r="AI5" s="47">
        <f>DATE(YEAR(AH5),MONTH(AH5)+1,DAY(1))</f>
        <v>40909</v>
      </c>
      <c r="AJ5" s="47">
        <f>DATE(YEAR(AI5),MONTH(AI5)+1,DAY(1))</f>
        <v>40940</v>
      </c>
      <c r="AK5" s="47">
        <f>DATE(YEAR(AG5),MONTH(AG5)+1,DAY(1))</f>
        <v>40878</v>
      </c>
      <c r="AL5" s="47">
        <f>DATE(YEAR(AK5),MONTH(AK5)+1,DAY(1))</f>
        <v>40909</v>
      </c>
      <c r="AM5" s="47">
        <f>DATE(YEAR(AL5),MONTH(AL5)+1,DAY(1))</f>
        <v>40940</v>
      </c>
      <c r="AN5" s="47">
        <f>DATE(YEAR(AM5),MONTH(AM5)+1,DAY(1))</f>
        <v>40969</v>
      </c>
      <c r="AO5" s="48"/>
      <c r="AP5" s="47">
        <f>DATE(YEAR(AK5),MONTH(AK5)+1,DAY(1))</f>
        <v>40909</v>
      </c>
      <c r="AQ5" s="47">
        <f>DATE(YEAR(AP5),MONTH(AP5)+1,DAY(1))</f>
        <v>40940</v>
      </c>
      <c r="AR5" s="47">
        <f>DATE(YEAR(AQ5),MONTH(AQ5)+1,DAY(1))</f>
        <v>40969</v>
      </c>
      <c r="AS5" s="47">
        <f>DATE(YEAR(AR5),MONTH(AR5)+1,DAY(1))</f>
        <v>41000</v>
      </c>
      <c r="AT5" s="47">
        <f>DATE(YEAR(AP5),MONTH(AP5)+1,DAY(1))</f>
        <v>40940</v>
      </c>
      <c r="AU5" s="47">
        <f>DATE(YEAR(AT5),MONTH(AT5)+1,DAY(1))</f>
        <v>40969</v>
      </c>
      <c r="AV5" s="47">
        <f>DATE(YEAR(AU5),MONTH(AU5)+1,DAY(1))</f>
        <v>41000</v>
      </c>
      <c r="AW5" s="47">
        <f>DATE(YEAR(AV5),MONTH(AV5)+1,DAY(1))</f>
        <v>41030</v>
      </c>
      <c r="AX5" s="47">
        <f>DATE(YEAR(AT5),MONTH(AT5)+1,DAY(1))</f>
        <v>40969</v>
      </c>
      <c r="AY5" s="47">
        <f>DATE(YEAR(AX5),MONTH(AX5)+1,DAY(1))</f>
        <v>41000</v>
      </c>
      <c r="AZ5" s="47">
        <f>DATE(YEAR(AY5),MONTH(AY5)+1,DAY(1))</f>
        <v>41030</v>
      </c>
      <c r="BA5" s="47">
        <f>DATE(YEAR(AZ5),MONTH(AZ5)+1,DAY(1))</f>
        <v>41061</v>
      </c>
      <c r="BB5" s="48"/>
      <c r="BC5" s="45"/>
      <c r="BD5" s="45"/>
      <c r="BE5" s="45"/>
      <c r="BF5" s="49">
        <v>40634</v>
      </c>
      <c r="BG5" s="45"/>
      <c r="BH5" s="45"/>
      <c r="BI5" s="45"/>
      <c r="BJ5" s="50" t="s">
        <v>45</v>
      </c>
      <c r="BK5" s="51" t="s">
        <v>46</v>
      </c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</row>
    <row r="6" spans="1:78" ht="33" hidden="1" customHeight="1">
      <c r="A6" s="45">
        <v>1</v>
      </c>
      <c r="B6" s="46">
        <v>1</v>
      </c>
      <c r="C6" s="46">
        <f>B6+1</f>
        <v>2</v>
      </c>
      <c r="D6" s="46">
        <f>C6+1</f>
        <v>3</v>
      </c>
      <c r="E6" s="46">
        <f t="shared" ref="E6:BP6" si="0">D6+1</f>
        <v>4</v>
      </c>
      <c r="F6" s="46">
        <f t="shared" si="0"/>
        <v>5</v>
      </c>
      <c r="G6" s="46">
        <f t="shared" si="0"/>
        <v>6</v>
      </c>
      <c r="H6" s="46">
        <f t="shared" si="0"/>
        <v>7</v>
      </c>
      <c r="I6" s="46">
        <f t="shared" si="0"/>
        <v>8</v>
      </c>
      <c r="J6" s="46">
        <f t="shared" si="0"/>
        <v>9</v>
      </c>
      <c r="K6" s="46">
        <f t="shared" si="0"/>
        <v>10</v>
      </c>
      <c r="L6" s="46">
        <f t="shared" si="0"/>
        <v>11</v>
      </c>
      <c r="M6" s="46">
        <f t="shared" si="0"/>
        <v>12</v>
      </c>
      <c r="N6" s="46">
        <f t="shared" si="0"/>
        <v>13</v>
      </c>
      <c r="O6" s="46">
        <f t="shared" si="0"/>
        <v>14</v>
      </c>
      <c r="P6" s="46">
        <f t="shared" si="0"/>
        <v>15</v>
      </c>
      <c r="Q6" s="46">
        <f t="shared" si="0"/>
        <v>16</v>
      </c>
      <c r="R6" s="46">
        <f t="shared" si="0"/>
        <v>17</v>
      </c>
      <c r="S6" s="46">
        <f t="shared" si="0"/>
        <v>18</v>
      </c>
      <c r="T6" s="46">
        <f t="shared" si="0"/>
        <v>19</v>
      </c>
      <c r="U6" s="46">
        <f t="shared" si="0"/>
        <v>20</v>
      </c>
      <c r="V6" s="46">
        <f t="shared" si="0"/>
        <v>21</v>
      </c>
      <c r="W6" s="46">
        <f t="shared" si="0"/>
        <v>22</v>
      </c>
      <c r="X6" s="46">
        <f t="shared" si="0"/>
        <v>23</v>
      </c>
      <c r="Y6" s="46">
        <f t="shared" si="0"/>
        <v>24</v>
      </c>
      <c r="Z6" s="46">
        <f t="shared" si="0"/>
        <v>25</v>
      </c>
      <c r="AA6" s="46">
        <f t="shared" si="0"/>
        <v>26</v>
      </c>
      <c r="AB6" s="46">
        <f t="shared" si="0"/>
        <v>27</v>
      </c>
      <c r="AC6" s="46">
        <f t="shared" si="0"/>
        <v>28</v>
      </c>
      <c r="AD6" s="46">
        <f t="shared" si="0"/>
        <v>29</v>
      </c>
      <c r="AE6" s="46">
        <f t="shared" si="0"/>
        <v>30</v>
      </c>
      <c r="AF6" s="46">
        <f t="shared" si="0"/>
        <v>31</v>
      </c>
      <c r="AG6" s="46">
        <f t="shared" si="0"/>
        <v>32</v>
      </c>
      <c r="AH6" s="46">
        <f t="shared" si="0"/>
        <v>33</v>
      </c>
      <c r="AI6" s="46">
        <f t="shared" si="0"/>
        <v>34</v>
      </c>
      <c r="AJ6" s="46">
        <f t="shared" si="0"/>
        <v>35</v>
      </c>
      <c r="AK6" s="46">
        <f t="shared" si="0"/>
        <v>36</v>
      </c>
      <c r="AL6" s="46">
        <f t="shared" si="0"/>
        <v>37</v>
      </c>
      <c r="AM6" s="46">
        <f t="shared" si="0"/>
        <v>38</v>
      </c>
      <c r="AN6" s="46">
        <f t="shared" si="0"/>
        <v>39</v>
      </c>
      <c r="AO6" s="46">
        <f t="shared" si="0"/>
        <v>40</v>
      </c>
      <c r="AP6" s="46">
        <f t="shared" si="0"/>
        <v>41</v>
      </c>
      <c r="AQ6" s="46">
        <f t="shared" si="0"/>
        <v>42</v>
      </c>
      <c r="AR6" s="46">
        <f t="shared" si="0"/>
        <v>43</v>
      </c>
      <c r="AS6" s="46">
        <f t="shared" si="0"/>
        <v>44</v>
      </c>
      <c r="AT6" s="46">
        <f t="shared" si="0"/>
        <v>45</v>
      </c>
      <c r="AU6" s="46">
        <f t="shared" si="0"/>
        <v>46</v>
      </c>
      <c r="AV6" s="46">
        <f t="shared" si="0"/>
        <v>47</v>
      </c>
      <c r="AW6" s="46">
        <f t="shared" si="0"/>
        <v>48</v>
      </c>
      <c r="AX6" s="46">
        <f t="shared" si="0"/>
        <v>49</v>
      </c>
      <c r="AY6" s="46">
        <f t="shared" si="0"/>
        <v>50</v>
      </c>
      <c r="AZ6" s="46">
        <f t="shared" si="0"/>
        <v>51</v>
      </c>
      <c r="BA6" s="46">
        <f t="shared" si="0"/>
        <v>52</v>
      </c>
      <c r="BB6" s="46">
        <f t="shared" si="0"/>
        <v>53</v>
      </c>
      <c r="BC6" s="46">
        <f t="shared" si="0"/>
        <v>54</v>
      </c>
      <c r="BD6" s="46">
        <f t="shared" si="0"/>
        <v>55</v>
      </c>
      <c r="BE6" s="46">
        <f t="shared" si="0"/>
        <v>56</v>
      </c>
      <c r="BF6" s="46">
        <f t="shared" si="0"/>
        <v>57</v>
      </c>
      <c r="BG6" s="46">
        <f t="shared" si="0"/>
        <v>58</v>
      </c>
      <c r="BH6" s="46">
        <f t="shared" si="0"/>
        <v>59</v>
      </c>
      <c r="BI6" s="46">
        <f t="shared" si="0"/>
        <v>60</v>
      </c>
      <c r="BJ6" s="46">
        <f t="shared" si="0"/>
        <v>61</v>
      </c>
      <c r="BK6" s="46">
        <f t="shared" si="0"/>
        <v>62</v>
      </c>
      <c r="BL6" s="46">
        <f t="shared" si="0"/>
        <v>63</v>
      </c>
      <c r="BM6" s="46">
        <f t="shared" si="0"/>
        <v>64</v>
      </c>
      <c r="BN6" s="46">
        <f t="shared" si="0"/>
        <v>65</v>
      </c>
      <c r="BO6" s="46">
        <f t="shared" si="0"/>
        <v>66</v>
      </c>
      <c r="BP6" s="46">
        <f t="shared" si="0"/>
        <v>67</v>
      </c>
      <c r="BQ6" s="46">
        <f t="shared" ref="BQ6:BZ6" si="1">BP6+1</f>
        <v>68</v>
      </c>
      <c r="BR6" s="46">
        <f t="shared" si="1"/>
        <v>69</v>
      </c>
      <c r="BS6" s="46">
        <f t="shared" si="1"/>
        <v>70</v>
      </c>
      <c r="BT6" s="46">
        <f t="shared" si="1"/>
        <v>71</v>
      </c>
      <c r="BU6" s="46">
        <f t="shared" si="1"/>
        <v>72</v>
      </c>
      <c r="BV6" s="46">
        <f t="shared" si="1"/>
        <v>73</v>
      </c>
      <c r="BW6" s="46">
        <f t="shared" si="1"/>
        <v>74</v>
      </c>
      <c r="BX6" s="46">
        <f t="shared" si="1"/>
        <v>75</v>
      </c>
      <c r="BY6" s="46">
        <f t="shared" si="1"/>
        <v>76</v>
      </c>
      <c r="BZ6" s="46">
        <f t="shared" si="1"/>
        <v>77</v>
      </c>
    </row>
    <row r="7" spans="1:78" ht="30" customHeight="1" thickTop="1" thickBot="1">
      <c r="A7" s="45">
        <f>A6+1</f>
        <v>2</v>
      </c>
      <c r="B7" s="45" t="s">
        <v>1</v>
      </c>
      <c r="C7" s="45" t="s">
        <v>2</v>
      </c>
      <c r="D7" s="45" t="s">
        <v>3</v>
      </c>
      <c r="E7" s="45" t="s">
        <v>4</v>
      </c>
      <c r="F7" s="46" t="s">
        <v>44</v>
      </c>
      <c r="G7" s="45" t="s">
        <v>2</v>
      </c>
      <c r="H7" s="45" t="s">
        <v>3</v>
      </c>
      <c r="I7" s="45" t="s">
        <v>4</v>
      </c>
      <c r="J7" s="46" t="s">
        <v>47</v>
      </c>
      <c r="K7" s="45" t="s">
        <v>2</v>
      </c>
      <c r="L7" s="45" t="s">
        <v>3</v>
      </c>
      <c r="M7" s="45" t="s">
        <v>4</v>
      </c>
      <c r="N7" s="46" t="s">
        <v>48</v>
      </c>
      <c r="O7" s="46" t="s">
        <v>5</v>
      </c>
      <c r="P7" s="45" t="s">
        <v>2</v>
      </c>
      <c r="Q7" s="45" t="s">
        <v>3</v>
      </c>
      <c r="R7" s="45" t="s">
        <v>4</v>
      </c>
      <c r="S7" s="46" t="s">
        <v>49</v>
      </c>
      <c r="T7" s="45" t="s">
        <v>2</v>
      </c>
      <c r="U7" s="45" t="s">
        <v>3</v>
      </c>
      <c r="V7" s="45" t="s">
        <v>4</v>
      </c>
      <c r="W7" s="46" t="s">
        <v>50</v>
      </c>
      <c r="X7" s="45" t="s">
        <v>2</v>
      </c>
      <c r="Y7" s="45" t="s">
        <v>3</v>
      </c>
      <c r="Z7" s="45" t="s">
        <v>4</v>
      </c>
      <c r="AA7" s="46" t="s">
        <v>51</v>
      </c>
      <c r="AB7" s="46" t="s">
        <v>6</v>
      </c>
      <c r="AC7" s="45" t="s">
        <v>2</v>
      </c>
      <c r="AD7" s="45" t="s">
        <v>3</v>
      </c>
      <c r="AE7" s="45" t="s">
        <v>4</v>
      </c>
      <c r="AF7" s="46" t="s">
        <v>52</v>
      </c>
      <c r="AG7" s="45" t="s">
        <v>2</v>
      </c>
      <c r="AH7" s="45" t="s">
        <v>3</v>
      </c>
      <c r="AI7" s="45" t="s">
        <v>4</v>
      </c>
      <c r="AJ7" s="46" t="s">
        <v>53</v>
      </c>
      <c r="AK7" s="45" t="s">
        <v>2</v>
      </c>
      <c r="AL7" s="45" t="s">
        <v>3</v>
      </c>
      <c r="AM7" s="45" t="s">
        <v>4</v>
      </c>
      <c r="AN7" s="46" t="s">
        <v>54</v>
      </c>
      <c r="AO7" s="46" t="s">
        <v>62</v>
      </c>
      <c r="AP7" s="45" t="s">
        <v>2</v>
      </c>
      <c r="AQ7" s="45" t="s">
        <v>3</v>
      </c>
      <c r="AR7" s="45" t="s">
        <v>4</v>
      </c>
      <c r="AS7" s="46" t="s">
        <v>55</v>
      </c>
      <c r="AT7" s="45" t="s">
        <v>2</v>
      </c>
      <c r="AU7" s="45" t="s">
        <v>3</v>
      </c>
      <c r="AV7" s="45" t="s">
        <v>4</v>
      </c>
      <c r="AW7" s="46" t="s">
        <v>56</v>
      </c>
      <c r="AX7" s="45" t="s">
        <v>2</v>
      </c>
      <c r="AY7" s="45" t="s">
        <v>3</v>
      </c>
      <c r="AZ7" s="45" t="s">
        <v>4</v>
      </c>
      <c r="BA7" s="46" t="s">
        <v>57</v>
      </c>
      <c r="BB7" s="46" t="s">
        <v>63</v>
      </c>
      <c r="BC7" s="45"/>
      <c r="BD7" s="45"/>
      <c r="BE7" s="45"/>
      <c r="BF7" s="49">
        <v>40664</v>
      </c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</row>
    <row r="8" spans="1:78" ht="18.75" customHeight="1" thickTop="1" thickBot="1">
      <c r="A8" s="45">
        <f t="shared" ref="A8:A36" si="2">A7+1</f>
        <v>3</v>
      </c>
      <c r="B8" s="45" t="s">
        <v>58</v>
      </c>
      <c r="C8" s="45">
        <v>100</v>
      </c>
      <c r="D8" s="45">
        <v>200</v>
      </c>
      <c r="E8" s="45">
        <v>300</v>
      </c>
      <c r="F8" s="45">
        <f>C8+D8+E8</f>
        <v>600</v>
      </c>
      <c r="G8" s="45">
        <v>125000</v>
      </c>
      <c r="H8" s="45">
        <v>125000</v>
      </c>
      <c r="I8" s="45">
        <v>125000</v>
      </c>
      <c r="J8" s="45">
        <f>G8+H8+I8</f>
        <v>375000</v>
      </c>
      <c r="K8" s="45">
        <v>325</v>
      </c>
      <c r="L8" s="45">
        <v>452</v>
      </c>
      <c r="M8" s="45">
        <v>121500</v>
      </c>
      <c r="N8" s="45">
        <f>K8+L8+M8</f>
        <v>122277</v>
      </c>
      <c r="O8" s="45">
        <f>F8+J8+N8</f>
        <v>497877</v>
      </c>
      <c r="P8" s="45">
        <v>880</v>
      </c>
      <c r="Q8" s="45"/>
      <c r="R8" s="45"/>
      <c r="S8" s="45">
        <f>P8+Q8+R8</f>
        <v>880</v>
      </c>
      <c r="T8" s="45">
        <v>1111</v>
      </c>
      <c r="U8" s="45"/>
      <c r="V8" s="45"/>
      <c r="W8" s="45">
        <f>T8+U8+V8</f>
        <v>1111</v>
      </c>
      <c r="X8" s="45">
        <v>9999</v>
      </c>
      <c r="Y8" s="45"/>
      <c r="Z8" s="45"/>
      <c r="AA8" s="45">
        <f>X8+Y8+Z8</f>
        <v>9999</v>
      </c>
      <c r="AB8" s="45">
        <f>AA8+W8+S8</f>
        <v>11990</v>
      </c>
      <c r="AC8" s="45">
        <v>10000</v>
      </c>
      <c r="AD8" s="45"/>
      <c r="AE8" s="45"/>
      <c r="AF8" s="45">
        <f>AC8+AD8+AE8</f>
        <v>10000</v>
      </c>
      <c r="AG8" s="45">
        <v>5000</v>
      </c>
      <c r="AH8" s="45"/>
      <c r="AI8" s="45"/>
      <c r="AJ8" s="45">
        <f>AG8+AH8+AI8</f>
        <v>5000</v>
      </c>
      <c r="AK8" s="45">
        <v>880</v>
      </c>
      <c r="AL8" s="45"/>
      <c r="AM8" s="45"/>
      <c r="AN8" s="45">
        <f>AK8+AL8+AM8</f>
        <v>880</v>
      </c>
      <c r="AO8" s="45">
        <f>AN8+AJ8+AF8</f>
        <v>15880</v>
      </c>
      <c r="AP8" s="45">
        <v>90000</v>
      </c>
      <c r="AQ8" s="45"/>
      <c r="AR8" s="45"/>
      <c r="AS8" s="45">
        <f>AP8+AQ8+AR8</f>
        <v>90000</v>
      </c>
      <c r="AT8" s="45">
        <v>125000</v>
      </c>
      <c r="AU8" s="45">
        <v>125000</v>
      </c>
      <c r="AV8" s="45">
        <v>125000</v>
      </c>
      <c r="AW8" s="45">
        <f>AT8+AU8+AV8</f>
        <v>375000</v>
      </c>
      <c r="AX8" s="45"/>
      <c r="AY8" s="45"/>
      <c r="AZ8" s="45">
        <v>500000</v>
      </c>
      <c r="BA8" s="45">
        <f>AX8+AY8+AZ8</f>
        <v>500000</v>
      </c>
      <c r="BB8" s="45">
        <f>BA8+AW8+AS8</f>
        <v>965000</v>
      </c>
      <c r="BC8" s="45"/>
      <c r="BD8" s="45"/>
      <c r="BE8" s="45"/>
      <c r="BF8" s="49">
        <v>40695</v>
      </c>
      <c r="BG8" s="45"/>
      <c r="BH8" s="45"/>
      <c r="BI8" s="45"/>
      <c r="BJ8" s="45" t="s">
        <v>26</v>
      </c>
      <c r="BK8" s="45">
        <v>5</v>
      </c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</row>
    <row r="9" spans="1:78" ht="15.75" customHeight="1" thickTop="1" thickBot="1">
      <c r="A9" s="45">
        <f t="shared" si="2"/>
        <v>4</v>
      </c>
      <c r="B9" s="45" t="s">
        <v>58</v>
      </c>
      <c r="C9" s="45">
        <v>400</v>
      </c>
      <c r="D9" s="45">
        <v>500</v>
      </c>
      <c r="E9" s="45">
        <v>600</v>
      </c>
      <c r="F9" s="45">
        <f t="shared" ref="F9:F13" si="3">C9+D9+E9</f>
        <v>1500</v>
      </c>
      <c r="G9" s="45"/>
      <c r="H9" s="45"/>
      <c r="I9" s="45"/>
      <c r="J9" s="45">
        <f t="shared" ref="J9:J13" si="4">G9+H9+I9</f>
        <v>0</v>
      </c>
      <c r="K9" s="45"/>
      <c r="L9" s="45"/>
      <c r="M9" s="45"/>
      <c r="N9" s="45"/>
      <c r="O9" s="45">
        <f t="shared" ref="O9:O13" si="5">F9+J9+N9</f>
        <v>1500</v>
      </c>
      <c r="P9" s="45"/>
      <c r="Q9" s="45"/>
      <c r="R9" s="45"/>
      <c r="S9" s="45">
        <f t="shared" ref="S9:S13" si="6">P9+Q9+R9</f>
        <v>0</v>
      </c>
      <c r="T9" s="45"/>
      <c r="U9" s="45">
        <v>22</v>
      </c>
      <c r="V9" s="45"/>
      <c r="W9" s="45">
        <f t="shared" ref="W9:W13" si="7">T9+U9+V9</f>
        <v>22</v>
      </c>
      <c r="X9" s="45"/>
      <c r="Y9" s="45"/>
      <c r="Z9" s="45">
        <v>10000</v>
      </c>
      <c r="AA9" s="45">
        <f t="shared" ref="AA9:AA13" si="8">X9+Y9+Z9</f>
        <v>10000</v>
      </c>
      <c r="AB9" s="45">
        <f t="shared" ref="AB9:AB13" si="9">AA9+W9+S9</f>
        <v>10022</v>
      </c>
      <c r="AC9" s="45"/>
      <c r="AD9" s="45">
        <v>200000</v>
      </c>
      <c r="AE9" s="45"/>
      <c r="AF9" s="45">
        <f t="shared" ref="AF9:AF13" si="10">AC9+AD9+AE9</f>
        <v>200000</v>
      </c>
      <c r="AG9" s="45"/>
      <c r="AH9" s="45">
        <v>10000</v>
      </c>
      <c r="AI9" s="45"/>
      <c r="AJ9" s="45">
        <f t="shared" ref="AJ9:AJ13" si="11">AG9+AH9+AI9</f>
        <v>10000</v>
      </c>
      <c r="AK9" s="45"/>
      <c r="AL9" s="45">
        <v>422000</v>
      </c>
      <c r="AM9" s="45"/>
      <c r="AN9" s="45">
        <f t="shared" ref="AN9:AN13" si="12">AK9+AL9+AM9</f>
        <v>422000</v>
      </c>
      <c r="AO9" s="45">
        <f t="shared" ref="AO9:AO13" si="13">AN9+AJ9+AF9</f>
        <v>632000</v>
      </c>
      <c r="AP9" s="45"/>
      <c r="AQ9" s="45"/>
      <c r="AR9" s="45"/>
      <c r="AS9" s="45">
        <f t="shared" ref="AS9:AS13" si="14">AP9+AQ9+AR9</f>
        <v>0</v>
      </c>
      <c r="AT9" s="45"/>
      <c r="AU9" s="45"/>
      <c r="AV9" s="45">
        <v>1250</v>
      </c>
      <c r="AW9" s="45">
        <f t="shared" ref="AW9:AW13" si="15">AT9+AU9+AV9</f>
        <v>1250</v>
      </c>
      <c r="AX9" s="45"/>
      <c r="AY9" s="45"/>
      <c r="AZ9" s="45">
        <v>154</v>
      </c>
      <c r="BA9" s="45">
        <f t="shared" ref="BA9:BA13" si="16">AX9+AY9+AZ9</f>
        <v>154</v>
      </c>
      <c r="BB9" s="45">
        <f t="shared" ref="BB9:BB13" si="17">BA9+AW9+AS9</f>
        <v>1404</v>
      </c>
      <c r="BC9" s="45"/>
      <c r="BD9" s="45"/>
      <c r="BE9" s="45"/>
      <c r="BF9" s="49">
        <v>40725</v>
      </c>
      <c r="BG9" s="45"/>
      <c r="BH9" s="45"/>
      <c r="BI9" s="45"/>
      <c r="BJ9" s="45" t="s">
        <v>27</v>
      </c>
      <c r="BK9" s="45">
        <f>BK8+3</f>
        <v>8</v>
      </c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</row>
    <row r="10" spans="1:78" thickTop="1" thickBot="1">
      <c r="A10" s="45">
        <f t="shared" si="2"/>
        <v>5</v>
      </c>
      <c r="B10" s="45" t="s">
        <v>58</v>
      </c>
      <c r="C10" s="45">
        <v>12154</v>
      </c>
      <c r="D10" s="45">
        <v>800</v>
      </c>
      <c r="E10" s="45">
        <v>900</v>
      </c>
      <c r="F10" s="45">
        <f t="shared" si="3"/>
        <v>13854</v>
      </c>
      <c r="G10" s="45"/>
      <c r="H10" s="45"/>
      <c r="I10" s="45"/>
      <c r="J10" s="45">
        <f t="shared" si="4"/>
        <v>0</v>
      </c>
      <c r="K10" s="45"/>
      <c r="L10" s="45"/>
      <c r="M10" s="45"/>
      <c r="N10" s="45"/>
      <c r="O10" s="45">
        <f t="shared" si="5"/>
        <v>13854</v>
      </c>
      <c r="P10" s="45"/>
      <c r="Q10" s="45">
        <v>500</v>
      </c>
      <c r="R10" s="45"/>
      <c r="S10" s="45">
        <f t="shared" si="6"/>
        <v>500</v>
      </c>
      <c r="T10" s="45"/>
      <c r="U10" s="45"/>
      <c r="V10" s="45">
        <v>33</v>
      </c>
      <c r="W10" s="45">
        <f t="shared" si="7"/>
        <v>33</v>
      </c>
      <c r="X10" s="45"/>
      <c r="Y10" s="45"/>
      <c r="Z10" s="45"/>
      <c r="AA10" s="45">
        <f t="shared" si="8"/>
        <v>0</v>
      </c>
      <c r="AB10" s="45">
        <f t="shared" si="9"/>
        <v>533</v>
      </c>
      <c r="AC10" s="45"/>
      <c r="AD10" s="45"/>
      <c r="AE10" s="45">
        <v>300000</v>
      </c>
      <c r="AF10" s="45">
        <f t="shared" si="10"/>
        <v>300000</v>
      </c>
      <c r="AG10" s="45"/>
      <c r="AH10" s="45"/>
      <c r="AI10" s="45">
        <v>55000</v>
      </c>
      <c r="AJ10" s="45">
        <f t="shared" si="11"/>
        <v>55000</v>
      </c>
      <c r="AK10" s="45"/>
      <c r="AL10" s="45"/>
      <c r="AM10" s="45">
        <v>51500</v>
      </c>
      <c r="AN10" s="45">
        <f t="shared" si="12"/>
        <v>51500</v>
      </c>
      <c r="AO10" s="45">
        <f t="shared" si="13"/>
        <v>406500</v>
      </c>
      <c r="AP10" s="45"/>
      <c r="AQ10" s="45"/>
      <c r="AR10" s="45"/>
      <c r="AS10" s="45">
        <f t="shared" si="14"/>
        <v>0</v>
      </c>
      <c r="AT10" s="45"/>
      <c r="AU10" s="45"/>
      <c r="AV10" s="45">
        <v>25111</v>
      </c>
      <c r="AW10" s="45">
        <f t="shared" si="15"/>
        <v>25111</v>
      </c>
      <c r="AX10" s="45"/>
      <c r="AY10" s="45"/>
      <c r="AZ10" s="45">
        <v>1250</v>
      </c>
      <c r="BA10" s="45">
        <f t="shared" si="16"/>
        <v>1250</v>
      </c>
      <c r="BB10" s="45">
        <f t="shared" si="17"/>
        <v>26361</v>
      </c>
      <c r="BC10" s="45"/>
      <c r="BD10" s="45"/>
      <c r="BE10" s="45"/>
      <c r="BF10" s="49">
        <v>40756</v>
      </c>
      <c r="BG10" s="45"/>
      <c r="BH10" s="45"/>
      <c r="BI10" s="45"/>
      <c r="BJ10" s="45" t="s">
        <v>38</v>
      </c>
      <c r="BK10" s="45">
        <f>BK9+3</f>
        <v>11</v>
      </c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</row>
    <row r="11" spans="1:78" thickTop="1" thickBot="1">
      <c r="A11" s="45">
        <f t="shared" si="2"/>
        <v>6</v>
      </c>
      <c r="B11" s="45" t="s">
        <v>58</v>
      </c>
      <c r="C11" s="45">
        <v>1000</v>
      </c>
      <c r="D11" s="45">
        <v>1100</v>
      </c>
      <c r="E11" s="45">
        <v>1200</v>
      </c>
      <c r="F11" s="45">
        <f t="shared" si="3"/>
        <v>3300</v>
      </c>
      <c r="G11" s="45"/>
      <c r="H11" s="45"/>
      <c r="I11" s="45"/>
      <c r="J11" s="45">
        <f t="shared" si="4"/>
        <v>0</v>
      </c>
      <c r="K11" s="45"/>
      <c r="L11" s="45"/>
      <c r="M11" s="45"/>
      <c r="N11" s="45"/>
      <c r="O11" s="45">
        <f t="shared" si="5"/>
        <v>3300</v>
      </c>
      <c r="P11" s="45"/>
      <c r="Q11" s="45"/>
      <c r="R11" s="45">
        <v>600</v>
      </c>
      <c r="S11" s="45">
        <f t="shared" si="6"/>
        <v>600</v>
      </c>
      <c r="T11" s="45"/>
      <c r="U11" s="45"/>
      <c r="V11" s="45"/>
      <c r="W11" s="45">
        <f t="shared" si="7"/>
        <v>0</v>
      </c>
      <c r="X11" s="45"/>
      <c r="Y11" s="45">
        <v>15000</v>
      </c>
      <c r="Z11" s="45"/>
      <c r="AA11" s="45">
        <f t="shared" si="8"/>
        <v>15000</v>
      </c>
      <c r="AB11" s="45">
        <f t="shared" si="9"/>
        <v>15600</v>
      </c>
      <c r="AC11" s="45"/>
      <c r="AD11" s="45"/>
      <c r="AE11" s="45"/>
      <c r="AF11" s="45">
        <f t="shared" si="10"/>
        <v>0</v>
      </c>
      <c r="AG11" s="45"/>
      <c r="AH11" s="45"/>
      <c r="AI11" s="45"/>
      <c r="AJ11" s="45">
        <f t="shared" si="11"/>
        <v>0</v>
      </c>
      <c r="AK11" s="45"/>
      <c r="AL11" s="45"/>
      <c r="AM11" s="45"/>
      <c r="AN11" s="45">
        <f t="shared" si="12"/>
        <v>0</v>
      </c>
      <c r="AO11" s="45">
        <f t="shared" si="13"/>
        <v>0</v>
      </c>
      <c r="AP11" s="45"/>
      <c r="AQ11" s="45">
        <v>80000</v>
      </c>
      <c r="AR11" s="45"/>
      <c r="AS11" s="45">
        <f t="shared" si="14"/>
        <v>80000</v>
      </c>
      <c r="AT11" s="45"/>
      <c r="AU11" s="45"/>
      <c r="AV11" s="45">
        <v>3</v>
      </c>
      <c r="AW11" s="45">
        <f t="shared" si="15"/>
        <v>3</v>
      </c>
      <c r="AX11" s="45"/>
      <c r="AY11" s="45"/>
      <c r="AZ11" s="45">
        <v>11514</v>
      </c>
      <c r="BA11" s="45">
        <f t="shared" si="16"/>
        <v>11514</v>
      </c>
      <c r="BB11" s="45">
        <f t="shared" si="17"/>
        <v>91517</v>
      </c>
      <c r="BC11" s="45"/>
      <c r="BD11" s="45"/>
      <c r="BE11" s="45"/>
      <c r="BF11" s="49">
        <v>40787</v>
      </c>
      <c r="BG11" s="45"/>
      <c r="BH11" s="45"/>
      <c r="BI11" s="45"/>
      <c r="BJ11" s="45" t="s">
        <v>28</v>
      </c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</row>
    <row r="12" spans="1:78" thickTop="1" thickBot="1">
      <c r="A12" s="45">
        <f t="shared" si="2"/>
        <v>7</v>
      </c>
      <c r="B12" s="45" t="s">
        <v>58</v>
      </c>
      <c r="C12" s="45">
        <v>1300</v>
      </c>
      <c r="D12" s="45">
        <v>1400</v>
      </c>
      <c r="E12" s="45">
        <v>1500</v>
      </c>
      <c r="F12" s="45">
        <f t="shared" si="3"/>
        <v>4200</v>
      </c>
      <c r="G12" s="45"/>
      <c r="H12" s="45"/>
      <c r="I12" s="45"/>
      <c r="J12" s="45">
        <f t="shared" si="4"/>
        <v>0</v>
      </c>
      <c r="K12" s="45"/>
      <c r="L12" s="45"/>
      <c r="M12" s="45"/>
      <c r="N12" s="45"/>
      <c r="O12" s="45">
        <f t="shared" si="5"/>
        <v>4200</v>
      </c>
      <c r="P12" s="45"/>
      <c r="Q12" s="45"/>
      <c r="R12" s="45"/>
      <c r="S12" s="45">
        <f t="shared" si="6"/>
        <v>0</v>
      </c>
      <c r="T12" s="45"/>
      <c r="U12" s="45"/>
      <c r="V12" s="45"/>
      <c r="W12" s="45">
        <f t="shared" si="7"/>
        <v>0</v>
      </c>
      <c r="X12" s="45"/>
      <c r="Y12" s="45"/>
      <c r="Z12" s="45"/>
      <c r="AA12" s="45">
        <f t="shared" si="8"/>
        <v>0</v>
      </c>
      <c r="AB12" s="45">
        <f t="shared" si="9"/>
        <v>0</v>
      </c>
      <c r="AC12" s="45"/>
      <c r="AD12" s="45"/>
      <c r="AE12" s="45"/>
      <c r="AF12" s="45">
        <f t="shared" si="10"/>
        <v>0</v>
      </c>
      <c r="AG12" s="45"/>
      <c r="AH12" s="45"/>
      <c r="AI12" s="45"/>
      <c r="AJ12" s="45">
        <f t="shared" si="11"/>
        <v>0</v>
      </c>
      <c r="AK12" s="45"/>
      <c r="AL12" s="45"/>
      <c r="AM12" s="45"/>
      <c r="AN12" s="45">
        <f t="shared" si="12"/>
        <v>0</v>
      </c>
      <c r="AO12" s="45">
        <f t="shared" si="13"/>
        <v>0</v>
      </c>
      <c r="AP12" s="45"/>
      <c r="AQ12" s="45"/>
      <c r="AR12" s="45">
        <v>120000</v>
      </c>
      <c r="AS12" s="45">
        <f t="shared" si="14"/>
        <v>120000</v>
      </c>
      <c r="AT12" s="45"/>
      <c r="AU12" s="45"/>
      <c r="AV12" s="45">
        <v>4</v>
      </c>
      <c r="AW12" s="45">
        <f t="shared" si="15"/>
        <v>4</v>
      </c>
      <c r="AX12" s="45"/>
      <c r="AY12" s="45"/>
      <c r="AZ12" s="45"/>
      <c r="BA12" s="45">
        <f t="shared" si="16"/>
        <v>0</v>
      </c>
      <c r="BB12" s="45">
        <f t="shared" si="17"/>
        <v>120004</v>
      </c>
      <c r="BC12" s="45"/>
      <c r="BD12" s="45"/>
      <c r="BE12" s="45"/>
      <c r="BF12" s="49">
        <v>40817</v>
      </c>
      <c r="BG12" s="45"/>
      <c r="BH12" s="45"/>
      <c r="BI12" s="45"/>
      <c r="BJ12" s="45" t="s">
        <v>39</v>
      </c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</row>
    <row r="13" spans="1:78" thickTop="1" thickBot="1">
      <c r="A13" s="45">
        <f t="shared" si="2"/>
        <v>8</v>
      </c>
      <c r="B13" s="45" t="s">
        <v>58</v>
      </c>
      <c r="C13" s="45">
        <v>1600</v>
      </c>
      <c r="D13" s="45">
        <v>1700</v>
      </c>
      <c r="E13" s="45">
        <v>1800</v>
      </c>
      <c r="F13" s="45">
        <f t="shared" si="3"/>
        <v>5100</v>
      </c>
      <c r="G13" s="45"/>
      <c r="H13" s="45"/>
      <c r="I13" s="45"/>
      <c r="J13" s="45">
        <f t="shared" si="4"/>
        <v>0</v>
      </c>
      <c r="K13" s="45"/>
      <c r="L13" s="45"/>
      <c r="M13" s="45"/>
      <c r="N13" s="45"/>
      <c r="O13" s="45">
        <f t="shared" si="5"/>
        <v>5100</v>
      </c>
      <c r="P13" s="45"/>
      <c r="Q13" s="45"/>
      <c r="R13" s="45"/>
      <c r="S13" s="45">
        <f t="shared" si="6"/>
        <v>0</v>
      </c>
      <c r="T13" s="45"/>
      <c r="U13" s="45"/>
      <c r="V13" s="45"/>
      <c r="W13" s="45">
        <f t="shared" si="7"/>
        <v>0</v>
      </c>
      <c r="X13" s="45"/>
      <c r="Y13" s="45"/>
      <c r="Z13" s="45"/>
      <c r="AA13" s="45">
        <f t="shared" si="8"/>
        <v>0</v>
      </c>
      <c r="AB13" s="45">
        <f t="shared" si="9"/>
        <v>0</v>
      </c>
      <c r="AC13" s="45"/>
      <c r="AD13" s="45"/>
      <c r="AE13" s="45"/>
      <c r="AF13" s="45">
        <f t="shared" si="10"/>
        <v>0</v>
      </c>
      <c r="AG13" s="45"/>
      <c r="AH13" s="45"/>
      <c r="AI13" s="45"/>
      <c r="AJ13" s="45">
        <f t="shared" si="11"/>
        <v>0</v>
      </c>
      <c r="AK13" s="45"/>
      <c r="AL13" s="45"/>
      <c r="AM13" s="45"/>
      <c r="AN13" s="45">
        <f t="shared" si="12"/>
        <v>0</v>
      </c>
      <c r="AO13" s="45">
        <f t="shared" si="13"/>
        <v>0</v>
      </c>
      <c r="AP13" s="45"/>
      <c r="AQ13" s="45"/>
      <c r="AR13" s="45"/>
      <c r="AS13" s="45">
        <f t="shared" si="14"/>
        <v>0</v>
      </c>
      <c r="AT13" s="45"/>
      <c r="AU13" s="45"/>
      <c r="AV13" s="45"/>
      <c r="AW13" s="45">
        <f t="shared" si="15"/>
        <v>0</v>
      </c>
      <c r="AX13" s="45"/>
      <c r="AY13" s="45"/>
      <c r="AZ13" s="45"/>
      <c r="BA13" s="45">
        <f t="shared" si="16"/>
        <v>0</v>
      </c>
      <c r="BB13" s="45">
        <f t="shared" si="17"/>
        <v>0</v>
      </c>
      <c r="BC13" s="45"/>
      <c r="BD13" s="45"/>
      <c r="BE13" s="45"/>
      <c r="BF13" s="49">
        <v>40848</v>
      </c>
      <c r="BG13" s="45"/>
      <c r="BH13" s="45"/>
      <c r="BI13" s="45"/>
      <c r="BJ13" s="45" t="s">
        <v>29</v>
      </c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</row>
    <row r="14" spans="1:78" thickTop="1" thickBot="1">
      <c r="A14" s="45">
        <f t="shared" si="2"/>
        <v>9</v>
      </c>
      <c r="B14" s="45" t="s">
        <v>21</v>
      </c>
      <c r="C14" s="45">
        <f>SUM(C8:C13)</f>
        <v>16554</v>
      </c>
      <c r="D14" s="45">
        <f t="shared" ref="D14:E14" si="18">SUM(D8:D13)</f>
        <v>5700</v>
      </c>
      <c r="E14" s="45">
        <f t="shared" si="18"/>
        <v>6300</v>
      </c>
      <c r="F14" s="45">
        <f>SUM(F8:F13)</f>
        <v>28554</v>
      </c>
      <c r="G14" s="45">
        <f t="shared" ref="G14" si="19">SUM(G8:G13)</f>
        <v>125000</v>
      </c>
      <c r="H14" s="45">
        <f t="shared" ref="H14:K14" si="20">SUM(H8:H13)</f>
        <v>125000</v>
      </c>
      <c r="I14" s="45">
        <f t="shared" si="20"/>
        <v>125000</v>
      </c>
      <c r="J14" s="45">
        <f t="shared" si="20"/>
        <v>375000</v>
      </c>
      <c r="K14" s="45">
        <f t="shared" si="20"/>
        <v>325</v>
      </c>
      <c r="L14" s="45">
        <f t="shared" ref="L14:O14" si="21">SUM(L8:L13)</f>
        <v>452</v>
      </c>
      <c r="M14" s="45">
        <f t="shared" si="21"/>
        <v>121500</v>
      </c>
      <c r="N14" s="45">
        <f t="shared" si="21"/>
        <v>122277</v>
      </c>
      <c r="O14" s="45">
        <f t="shared" si="21"/>
        <v>525831</v>
      </c>
      <c r="P14" s="45">
        <f t="shared" ref="P14:S14" si="22">SUM(P8:P13)</f>
        <v>880</v>
      </c>
      <c r="Q14" s="45">
        <f t="shared" si="22"/>
        <v>500</v>
      </c>
      <c r="R14" s="45">
        <f t="shared" si="22"/>
        <v>600</v>
      </c>
      <c r="S14" s="45">
        <f t="shared" si="22"/>
        <v>1980</v>
      </c>
      <c r="T14" s="45">
        <f t="shared" ref="T14:W14" si="23">SUM(T8:T13)</f>
        <v>1111</v>
      </c>
      <c r="U14" s="45">
        <f t="shared" si="23"/>
        <v>22</v>
      </c>
      <c r="V14" s="45">
        <f t="shared" si="23"/>
        <v>33</v>
      </c>
      <c r="W14" s="45">
        <f t="shared" si="23"/>
        <v>1166</v>
      </c>
      <c r="X14" s="45">
        <f t="shared" ref="X14:AA14" si="24">SUM(X8:X13)</f>
        <v>9999</v>
      </c>
      <c r="Y14" s="45">
        <f t="shared" si="24"/>
        <v>15000</v>
      </c>
      <c r="Z14" s="45">
        <f t="shared" si="24"/>
        <v>10000</v>
      </c>
      <c r="AA14" s="45">
        <f t="shared" si="24"/>
        <v>34999</v>
      </c>
      <c r="AB14" s="45">
        <f t="shared" ref="AB14:AE14" si="25">SUM(AB8:AB13)</f>
        <v>38145</v>
      </c>
      <c r="AC14" s="45">
        <f t="shared" si="25"/>
        <v>10000</v>
      </c>
      <c r="AD14" s="45">
        <f t="shared" si="25"/>
        <v>200000</v>
      </c>
      <c r="AE14" s="45">
        <f t="shared" si="25"/>
        <v>300000</v>
      </c>
      <c r="AF14" s="45">
        <f t="shared" ref="AF14:AI14" si="26">SUM(AF8:AF13)</f>
        <v>510000</v>
      </c>
      <c r="AG14" s="45">
        <f t="shared" si="26"/>
        <v>5000</v>
      </c>
      <c r="AH14" s="45">
        <f t="shared" si="26"/>
        <v>10000</v>
      </c>
      <c r="AI14" s="45">
        <f t="shared" si="26"/>
        <v>55000</v>
      </c>
      <c r="AJ14" s="45">
        <f t="shared" ref="AJ14:AM14" si="27">SUM(AJ8:AJ13)</f>
        <v>70000</v>
      </c>
      <c r="AK14" s="45">
        <f t="shared" si="27"/>
        <v>880</v>
      </c>
      <c r="AL14" s="45">
        <f t="shared" si="27"/>
        <v>422000</v>
      </c>
      <c r="AM14" s="45">
        <f t="shared" si="27"/>
        <v>51500</v>
      </c>
      <c r="AN14" s="45">
        <f t="shared" ref="AN14:AQ14" si="28">SUM(AN8:AN13)</f>
        <v>474380</v>
      </c>
      <c r="AO14" s="45">
        <f t="shared" si="28"/>
        <v>1054380</v>
      </c>
      <c r="AP14" s="45">
        <f t="shared" si="28"/>
        <v>90000</v>
      </c>
      <c r="AQ14" s="45">
        <f t="shared" si="28"/>
        <v>80000</v>
      </c>
      <c r="AR14" s="45">
        <f t="shared" ref="AR14:AU14" si="29">SUM(AR8:AR13)</f>
        <v>120000</v>
      </c>
      <c r="AS14" s="45">
        <f t="shared" si="29"/>
        <v>290000</v>
      </c>
      <c r="AT14" s="45">
        <f t="shared" si="29"/>
        <v>125000</v>
      </c>
      <c r="AU14" s="45">
        <f t="shared" si="29"/>
        <v>125000</v>
      </c>
      <c r="AV14" s="45">
        <f t="shared" ref="AV14:AY14" si="30">SUM(AV8:AV13)</f>
        <v>151368</v>
      </c>
      <c r="AW14" s="45">
        <f t="shared" si="30"/>
        <v>401368</v>
      </c>
      <c r="AX14" s="45">
        <f t="shared" si="30"/>
        <v>0</v>
      </c>
      <c r="AY14" s="45">
        <f t="shared" si="30"/>
        <v>0</v>
      </c>
      <c r="AZ14" s="45">
        <f t="shared" ref="AZ14:BB14" si="31">SUM(AZ8:AZ13)</f>
        <v>512918</v>
      </c>
      <c r="BA14" s="45">
        <f t="shared" si="31"/>
        <v>512918</v>
      </c>
      <c r="BB14" s="45">
        <f t="shared" si="31"/>
        <v>1204286</v>
      </c>
      <c r="BC14" s="45"/>
      <c r="BD14" s="45"/>
      <c r="BE14" s="45"/>
      <c r="BF14" s="49">
        <v>40878</v>
      </c>
      <c r="BG14" s="45"/>
      <c r="BH14" s="45"/>
      <c r="BI14" s="45"/>
      <c r="BJ14" s="45" t="s">
        <v>30</v>
      </c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</row>
    <row r="15" spans="1:78" thickTop="1" thickBot="1">
      <c r="A15" s="45">
        <f t="shared" si="2"/>
        <v>10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9">
        <v>40909</v>
      </c>
      <c r="BG15" s="45"/>
      <c r="BH15" s="45"/>
      <c r="BI15" s="45"/>
      <c r="BJ15" s="45" t="s">
        <v>31</v>
      </c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</row>
    <row r="16" spans="1:78" ht="30" customHeight="1" thickTop="1" thickBot="1">
      <c r="A16" s="45">
        <f t="shared" si="2"/>
        <v>11</v>
      </c>
      <c r="B16" s="45" t="s">
        <v>22</v>
      </c>
      <c r="C16" s="45" t="s">
        <v>2</v>
      </c>
      <c r="D16" s="45" t="s">
        <v>3</v>
      </c>
      <c r="E16" s="45" t="s">
        <v>4</v>
      </c>
      <c r="F16" s="46" t="s">
        <v>23</v>
      </c>
      <c r="G16" s="45" t="s">
        <v>2</v>
      </c>
      <c r="H16" s="45" t="s">
        <v>3</v>
      </c>
      <c r="I16" s="45" t="s">
        <v>4</v>
      </c>
      <c r="J16" s="46" t="s">
        <v>23</v>
      </c>
      <c r="K16" s="45" t="s">
        <v>2</v>
      </c>
      <c r="L16" s="45" t="s">
        <v>3</v>
      </c>
      <c r="M16" s="45" t="s">
        <v>4</v>
      </c>
      <c r="N16" s="46" t="s">
        <v>23</v>
      </c>
      <c r="O16" s="46" t="s">
        <v>33</v>
      </c>
      <c r="P16" s="45" t="s">
        <v>2</v>
      </c>
      <c r="Q16" s="45" t="s">
        <v>3</v>
      </c>
      <c r="R16" s="45" t="s">
        <v>4</v>
      </c>
      <c r="S16" s="46" t="s">
        <v>23</v>
      </c>
      <c r="T16" s="45" t="s">
        <v>2</v>
      </c>
      <c r="U16" s="45" t="s">
        <v>3</v>
      </c>
      <c r="V16" s="45" t="s">
        <v>4</v>
      </c>
      <c r="W16" s="46" t="s">
        <v>23</v>
      </c>
      <c r="X16" s="45" t="s">
        <v>2</v>
      </c>
      <c r="Y16" s="45" t="s">
        <v>3</v>
      </c>
      <c r="Z16" s="45" t="s">
        <v>4</v>
      </c>
      <c r="AA16" s="46" t="s">
        <v>23</v>
      </c>
      <c r="AB16" s="46" t="s">
        <v>34</v>
      </c>
      <c r="AC16" s="45" t="s">
        <v>2</v>
      </c>
      <c r="AD16" s="45" t="s">
        <v>3</v>
      </c>
      <c r="AE16" s="45" t="s">
        <v>4</v>
      </c>
      <c r="AF16" s="46" t="s">
        <v>23</v>
      </c>
      <c r="AG16" s="45" t="s">
        <v>2</v>
      </c>
      <c r="AH16" s="45" t="s">
        <v>3</v>
      </c>
      <c r="AI16" s="45" t="s">
        <v>4</v>
      </c>
      <c r="AJ16" s="46" t="s">
        <v>23</v>
      </c>
      <c r="AK16" s="45" t="s">
        <v>2</v>
      </c>
      <c r="AL16" s="45" t="s">
        <v>3</v>
      </c>
      <c r="AM16" s="45" t="s">
        <v>4</v>
      </c>
      <c r="AN16" s="46" t="s">
        <v>23</v>
      </c>
      <c r="AO16" s="46" t="s">
        <v>35</v>
      </c>
      <c r="AP16" s="45" t="s">
        <v>2</v>
      </c>
      <c r="AQ16" s="45" t="s">
        <v>3</v>
      </c>
      <c r="AR16" s="45" t="s">
        <v>4</v>
      </c>
      <c r="AS16" s="46" t="s">
        <v>23</v>
      </c>
      <c r="AT16" s="45" t="s">
        <v>2</v>
      </c>
      <c r="AU16" s="45" t="s">
        <v>3</v>
      </c>
      <c r="AV16" s="45" t="s">
        <v>4</v>
      </c>
      <c r="AW16" s="46" t="s">
        <v>23</v>
      </c>
      <c r="AX16" s="45" t="s">
        <v>2</v>
      </c>
      <c r="AY16" s="45" t="s">
        <v>3</v>
      </c>
      <c r="AZ16" s="45" t="s">
        <v>4</v>
      </c>
      <c r="BA16" s="46" t="s">
        <v>23</v>
      </c>
      <c r="BB16" s="46" t="s">
        <v>36</v>
      </c>
      <c r="BC16" s="45"/>
      <c r="BD16" s="45"/>
      <c r="BE16" s="45"/>
      <c r="BF16" s="49">
        <v>40664</v>
      </c>
      <c r="BG16" s="45"/>
      <c r="BH16" s="45"/>
      <c r="BI16" s="45"/>
      <c r="BJ16" s="45" t="s">
        <v>32</v>
      </c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</row>
    <row r="17" spans="1:78" thickTop="1" thickBot="1">
      <c r="A17" s="45">
        <f t="shared" si="2"/>
        <v>12</v>
      </c>
      <c r="B17" s="45" t="s">
        <v>59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9">
        <v>40940</v>
      </c>
      <c r="BG17" s="45"/>
      <c r="BH17" s="45"/>
      <c r="BI17" s="45"/>
      <c r="BJ17" s="45" t="s">
        <v>40</v>
      </c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</row>
    <row r="18" spans="1:78" thickTop="1" thickBot="1">
      <c r="A18" s="45">
        <f t="shared" si="2"/>
        <v>13</v>
      </c>
      <c r="B18" s="45" t="s">
        <v>8</v>
      </c>
      <c r="C18" s="45">
        <v>1250</v>
      </c>
      <c r="D18" s="45">
        <v>56</v>
      </c>
      <c r="E18" s="45">
        <v>2544</v>
      </c>
      <c r="F18" s="45">
        <f>C18+D18+E18</f>
        <v>3850</v>
      </c>
      <c r="G18" s="45">
        <v>251</v>
      </c>
      <c r="H18" s="45">
        <v>125</v>
      </c>
      <c r="I18" s="45"/>
      <c r="J18" s="45">
        <f>G18+H18+I18</f>
        <v>376</v>
      </c>
      <c r="K18" s="45">
        <v>12</v>
      </c>
      <c r="L18" s="45">
        <v>10</v>
      </c>
      <c r="M18" s="45">
        <v>2544</v>
      </c>
      <c r="N18" s="45">
        <f>K18+L18+M18</f>
        <v>2566</v>
      </c>
      <c r="O18" s="45">
        <f>F18+J18+N18</f>
        <v>6792</v>
      </c>
      <c r="P18" s="45">
        <v>1250</v>
      </c>
      <c r="Q18" s="45">
        <v>56</v>
      </c>
      <c r="R18" s="45">
        <v>2544</v>
      </c>
      <c r="S18" s="45">
        <f t="shared" ref="S18:S20" si="32">P18+Q18+R18</f>
        <v>3850</v>
      </c>
      <c r="T18" s="45">
        <v>1011</v>
      </c>
      <c r="U18" s="45"/>
      <c r="V18" s="45"/>
      <c r="W18" s="45">
        <f t="shared" ref="W18:W20" si="33">T18+U18+V18</f>
        <v>1011</v>
      </c>
      <c r="X18" s="45">
        <v>11</v>
      </c>
      <c r="Y18" s="45">
        <v>56</v>
      </c>
      <c r="Z18" s="45">
        <v>2544</v>
      </c>
      <c r="AA18" s="45">
        <f t="shared" ref="AA18:AA20" si="34">X18+Y18+Z18</f>
        <v>2611</v>
      </c>
      <c r="AB18" s="45">
        <f t="shared" ref="AB18:AB21" si="35">S18+W18+AA18</f>
        <v>7472</v>
      </c>
      <c r="AC18" s="45">
        <v>26</v>
      </c>
      <c r="AD18" s="45"/>
      <c r="AE18" s="45"/>
      <c r="AF18" s="45">
        <f t="shared" ref="AF18:AF20" si="36">AC18+AD18+AE18</f>
        <v>26</v>
      </c>
      <c r="AG18" s="45">
        <v>2500</v>
      </c>
      <c r="AH18" s="45"/>
      <c r="AI18" s="45"/>
      <c r="AJ18" s="45">
        <f t="shared" ref="AJ18:AJ20" si="37">AG18+AH18+AI18</f>
        <v>2500</v>
      </c>
      <c r="AK18" s="45">
        <v>111000</v>
      </c>
      <c r="AL18" s="45"/>
      <c r="AM18" s="45"/>
      <c r="AN18" s="45">
        <f t="shared" ref="AN18:AN20" si="38">AK18+AL18+AM18</f>
        <v>111000</v>
      </c>
      <c r="AO18" s="45">
        <f t="shared" ref="AO18:AO21" si="39">AF18+AJ18+AN18</f>
        <v>113526</v>
      </c>
      <c r="AP18" s="45">
        <v>35450</v>
      </c>
      <c r="AQ18" s="45"/>
      <c r="AR18" s="45"/>
      <c r="AS18" s="45">
        <f t="shared" ref="AS18:AS20" si="40">AP18+AQ18+AR18</f>
        <v>35450</v>
      </c>
      <c r="AT18" s="45">
        <v>1250</v>
      </c>
      <c r="AU18" s="45">
        <v>56</v>
      </c>
      <c r="AV18" s="45">
        <v>2544</v>
      </c>
      <c r="AW18" s="45">
        <f t="shared" ref="AW18:AW20" si="41">AT18+AU18+AV18</f>
        <v>3850</v>
      </c>
      <c r="AX18" s="45"/>
      <c r="AY18" s="45"/>
      <c r="AZ18" s="45">
        <v>25000</v>
      </c>
      <c r="BA18" s="45">
        <f t="shared" ref="BA18:BA20" si="42">AX18+AY18+AZ18</f>
        <v>25000</v>
      </c>
      <c r="BB18" s="45">
        <f t="shared" ref="BB18:BB21" si="43">AS18+AW18+BA18</f>
        <v>64300</v>
      </c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</row>
    <row r="19" spans="1:78" thickTop="1" thickBot="1">
      <c r="A19" s="45">
        <f t="shared" si="2"/>
        <v>14</v>
      </c>
      <c r="B19" s="45" t="s">
        <v>9</v>
      </c>
      <c r="C19" s="45">
        <v>12500</v>
      </c>
      <c r="D19" s="45">
        <v>215</v>
      </c>
      <c r="E19" s="45">
        <v>24</v>
      </c>
      <c r="F19" s="45">
        <f t="shared" ref="F19:F20" si="44">C19+D19+E19</f>
        <v>12739</v>
      </c>
      <c r="G19" s="45">
        <v>260</v>
      </c>
      <c r="H19" s="45"/>
      <c r="I19" s="45">
        <v>255444</v>
      </c>
      <c r="J19" s="45">
        <f t="shared" ref="J19:J20" si="45">G19+H19+I19</f>
        <v>255704</v>
      </c>
      <c r="K19" s="45">
        <v>13</v>
      </c>
      <c r="L19" s="45">
        <v>11</v>
      </c>
      <c r="M19" s="45">
        <v>24</v>
      </c>
      <c r="N19" s="45">
        <f t="shared" ref="N19:N20" si="46">K19+L19+M19</f>
        <v>48</v>
      </c>
      <c r="O19" s="45">
        <f t="shared" ref="O19" si="47">F19+J19+N19</f>
        <v>268491</v>
      </c>
      <c r="P19" s="45">
        <v>12500</v>
      </c>
      <c r="Q19" s="45">
        <v>215</v>
      </c>
      <c r="R19" s="45">
        <v>24</v>
      </c>
      <c r="S19" s="45">
        <f t="shared" si="32"/>
        <v>12739</v>
      </c>
      <c r="T19" s="45"/>
      <c r="U19" s="45">
        <v>222</v>
      </c>
      <c r="V19" s="45"/>
      <c r="W19" s="45">
        <f t="shared" si="33"/>
        <v>222</v>
      </c>
      <c r="X19" s="45"/>
      <c r="Y19" s="45">
        <v>215</v>
      </c>
      <c r="Z19" s="45">
        <v>24</v>
      </c>
      <c r="AA19" s="45">
        <f t="shared" si="34"/>
        <v>239</v>
      </c>
      <c r="AB19" s="45">
        <f t="shared" si="35"/>
        <v>13200</v>
      </c>
      <c r="AC19" s="45"/>
      <c r="AD19" s="45">
        <v>254545</v>
      </c>
      <c r="AE19" s="45"/>
      <c r="AF19" s="45">
        <f t="shared" si="36"/>
        <v>254545</v>
      </c>
      <c r="AG19" s="45"/>
      <c r="AH19" s="45">
        <v>32000</v>
      </c>
      <c r="AI19" s="45"/>
      <c r="AJ19" s="45">
        <f t="shared" si="37"/>
        <v>32000</v>
      </c>
      <c r="AK19" s="45"/>
      <c r="AL19" s="45"/>
      <c r="AM19" s="45"/>
      <c r="AN19" s="45">
        <f t="shared" si="38"/>
        <v>0</v>
      </c>
      <c r="AO19" s="45">
        <f t="shared" si="39"/>
        <v>286545</v>
      </c>
      <c r="AP19" s="45"/>
      <c r="AQ19" s="45">
        <v>22500</v>
      </c>
      <c r="AR19" s="45"/>
      <c r="AS19" s="45">
        <f t="shared" si="40"/>
        <v>22500</v>
      </c>
      <c r="AT19" s="45">
        <v>12500</v>
      </c>
      <c r="AU19" s="45">
        <v>215</v>
      </c>
      <c r="AV19" s="45">
        <v>24</v>
      </c>
      <c r="AW19" s="45">
        <f t="shared" si="41"/>
        <v>12739</v>
      </c>
      <c r="AX19" s="45"/>
      <c r="AY19" s="45"/>
      <c r="AZ19" s="45"/>
      <c r="BA19" s="45">
        <f t="shared" si="42"/>
        <v>0</v>
      </c>
      <c r="BB19" s="45">
        <f t="shared" si="43"/>
        <v>35239</v>
      </c>
      <c r="BC19" s="45"/>
      <c r="BD19" s="45"/>
      <c r="BE19" s="45"/>
      <c r="BF19" s="45"/>
      <c r="BG19" s="45"/>
      <c r="BH19" s="45"/>
      <c r="BI19" s="45"/>
      <c r="BJ19" s="45" t="s">
        <v>24</v>
      </c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</row>
    <row r="20" spans="1:78" thickTop="1" thickBot="1">
      <c r="A20" s="45">
        <f t="shared" si="2"/>
        <v>15</v>
      </c>
      <c r="B20" s="45" t="s">
        <v>10</v>
      </c>
      <c r="C20" s="45">
        <v>354</v>
      </c>
      <c r="D20" s="45">
        <v>445</v>
      </c>
      <c r="E20" s="45">
        <v>36</v>
      </c>
      <c r="F20" s="45">
        <f t="shared" si="44"/>
        <v>835</v>
      </c>
      <c r="G20" s="45">
        <v>355</v>
      </c>
      <c r="H20" s="45"/>
      <c r="I20" s="45"/>
      <c r="J20" s="45">
        <f t="shared" si="45"/>
        <v>355</v>
      </c>
      <c r="K20" s="45">
        <v>14</v>
      </c>
      <c r="L20" s="45">
        <v>445</v>
      </c>
      <c r="M20" s="45">
        <v>36</v>
      </c>
      <c r="N20" s="45">
        <f t="shared" si="46"/>
        <v>495</v>
      </c>
      <c r="O20" s="45">
        <f>F20+J20+N20</f>
        <v>1685</v>
      </c>
      <c r="P20" s="45">
        <v>354</v>
      </c>
      <c r="Q20" s="45">
        <v>445</v>
      </c>
      <c r="R20" s="45">
        <v>36</v>
      </c>
      <c r="S20" s="45">
        <f t="shared" si="32"/>
        <v>835</v>
      </c>
      <c r="T20" s="45"/>
      <c r="U20" s="45"/>
      <c r="V20" s="45">
        <v>333</v>
      </c>
      <c r="W20" s="45">
        <f t="shared" si="33"/>
        <v>333</v>
      </c>
      <c r="X20" s="45">
        <v>354</v>
      </c>
      <c r="Y20" s="45"/>
      <c r="Z20" s="45">
        <v>36</v>
      </c>
      <c r="AA20" s="45">
        <f t="shared" si="34"/>
        <v>390</v>
      </c>
      <c r="AB20" s="45">
        <f t="shared" si="35"/>
        <v>1558</v>
      </c>
      <c r="AC20" s="45"/>
      <c r="AD20" s="45"/>
      <c r="AE20" s="45">
        <v>3125</v>
      </c>
      <c r="AF20" s="45">
        <f t="shared" si="36"/>
        <v>3125</v>
      </c>
      <c r="AG20" s="45"/>
      <c r="AH20" s="45"/>
      <c r="AI20" s="45">
        <v>35600</v>
      </c>
      <c r="AJ20" s="45">
        <f t="shared" si="37"/>
        <v>35600</v>
      </c>
      <c r="AK20" s="45"/>
      <c r="AL20" s="45"/>
      <c r="AM20" s="45"/>
      <c r="AN20" s="45">
        <f t="shared" si="38"/>
        <v>0</v>
      </c>
      <c r="AO20" s="45">
        <f t="shared" si="39"/>
        <v>38725</v>
      </c>
      <c r="AP20" s="45"/>
      <c r="AQ20" s="45"/>
      <c r="AR20" s="45">
        <v>90000</v>
      </c>
      <c r="AS20" s="45">
        <f t="shared" si="40"/>
        <v>90000</v>
      </c>
      <c r="AT20" s="45">
        <v>354</v>
      </c>
      <c r="AU20" s="45">
        <v>445</v>
      </c>
      <c r="AV20" s="45">
        <v>36</v>
      </c>
      <c r="AW20" s="45">
        <f t="shared" si="41"/>
        <v>835</v>
      </c>
      <c r="AX20" s="45"/>
      <c r="AY20" s="45"/>
      <c r="AZ20" s="45"/>
      <c r="BA20" s="45">
        <f t="shared" si="42"/>
        <v>0</v>
      </c>
      <c r="BB20" s="45">
        <f t="shared" si="43"/>
        <v>90835</v>
      </c>
      <c r="BC20" s="45"/>
      <c r="BD20" s="45"/>
      <c r="BE20" s="45"/>
      <c r="BF20" s="45"/>
      <c r="BG20" s="45"/>
      <c r="BH20" s="45"/>
      <c r="BI20" s="45"/>
      <c r="BJ20" s="45" t="s">
        <v>25</v>
      </c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</row>
    <row r="21" spans="1:78" thickTop="1" thickBot="1">
      <c r="A21" s="45">
        <f t="shared" si="2"/>
        <v>16</v>
      </c>
      <c r="B21" s="45" t="s">
        <v>11</v>
      </c>
      <c r="C21" s="45">
        <f>SUM(C18:C20)</f>
        <v>14104</v>
      </c>
      <c r="D21" s="45">
        <f t="shared" ref="D21:E21" si="48">SUM(D18:D20)</f>
        <v>716</v>
      </c>
      <c r="E21" s="45">
        <f t="shared" si="48"/>
        <v>2604</v>
      </c>
      <c r="F21" s="45">
        <f>SUM(F18:F20)</f>
        <v>17424</v>
      </c>
      <c r="G21" s="45">
        <f>SUM(G18:G20)</f>
        <v>866</v>
      </c>
      <c r="H21" s="45">
        <f t="shared" ref="H21" si="49">SUM(H18:H20)</f>
        <v>125</v>
      </c>
      <c r="I21" s="45">
        <f t="shared" ref="I21" si="50">SUM(I18:I20)</f>
        <v>255444</v>
      </c>
      <c r="J21" s="45">
        <f t="shared" ref="J21" si="51">SUM(J18:J20)</f>
        <v>256435</v>
      </c>
      <c r="K21" s="45">
        <f>SUM(K18:K20)</f>
        <v>39</v>
      </c>
      <c r="L21" s="45">
        <f t="shared" ref="L21" si="52">SUM(L18:L20)</f>
        <v>466</v>
      </c>
      <c r="M21" s="45">
        <f t="shared" ref="M21" si="53">SUM(M18:M20)</f>
        <v>2604</v>
      </c>
      <c r="N21" s="45">
        <f t="shared" ref="N21" si="54">SUM(N18:N20)</f>
        <v>3109</v>
      </c>
      <c r="O21" s="45">
        <f>F21+J21+N21</f>
        <v>276968</v>
      </c>
      <c r="P21" s="45">
        <f t="shared" ref="P21" si="55">SUM(P18:P20)</f>
        <v>14104</v>
      </c>
      <c r="Q21" s="45">
        <f t="shared" ref="Q21" si="56">SUM(Q18:Q20)</f>
        <v>716</v>
      </c>
      <c r="R21" s="45">
        <f t="shared" ref="R21" si="57">SUM(R18:R20)</f>
        <v>2604</v>
      </c>
      <c r="S21" s="45">
        <f t="shared" ref="S21:T21" si="58">SUM(S18:S20)</f>
        <v>17424</v>
      </c>
      <c r="T21" s="45">
        <f t="shared" si="58"/>
        <v>1011</v>
      </c>
      <c r="U21" s="45">
        <f t="shared" ref="U21" si="59">SUM(U18:U20)</f>
        <v>222</v>
      </c>
      <c r="V21" s="45">
        <f t="shared" ref="V21" si="60">SUM(V18:V20)</f>
        <v>333</v>
      </c>
      <c r="W21" s="45">
        <f t="shared" ref="W21:X21" si="61">SUM(W18:W20)</f>
        <v>1566</v>
      </c>
      <c r="X21" s="45">
        <f t="shared" si="61"/>
        <v>365</v>
      </c>
      <c r="Y21" s="45">
        <f t="shared" ref="Y21" si="62">SUM(Y18:Y20)</f>
        <v>271</v>
      </c>
      <c r="Z21" s="45">
        <f t="shared" ref="Z21" si="63">SUM(Z18:Z20)</f>
        <v>2604</v>
      </c>
      <c r="AA21" s="45">
        <f t="shared" ref="AA21" si="64">SUM(AA18:AA20)</f>
        <v>3240</v>
      </c>
      <c r="AB21" s="45">
        <f t="shared" si="35"/>
        <v>22230</v>
      </c>
      <c r="AC21" s="45">
        <f t="shared" ref="AC21" si="65">SUM(AC18:AC20)</f>
        <v>26</v>
      </c>
      <c r="AD21" s="45">
        <f t="shared" ref="AD21" si="66">SUM(AD18:AD20)</f>
        <v>254545</v>
      </c>
      <c r="AE21" s="45">
        <f t="shared" ref="AE21" si="67">SUM(AE18:AE20)</f>
        <v>3125</v>
      </c>
      <c r="AF21" s="45">
        <f t="shared" ref="AF21:AG21" si="68">SUM(AF18:AF20)</f>
        <v>257696</v>
      </c>
      <c r="AG21" s="45">
        <f t="shared" si="68"/>
        <v>2500</v>
      </c>
      <c r="AH21" s="45">
        <f t="shared" ref="AH21" si="69">SUM(AH18:AH20)</f>
        <v>32000</v>
      </c>
      <c r="AI21" s="45">
        <f t="shared" ref="AI21" si="70">SUM(AI18:AI20)</f>
        <v>35600</v>
      </c>
      <c r="AJ21" s="45">
        <f t="shared" ref="AJ21:AK21" si="71">SUM(AJ18:AJ20)</f>
        <v>70100</v>
      </c>
      <c r="AK21" s="45">
        <f t="shared" si="71"/>
        <v>111000</v>
      </c>
      <c r="AL21" s="45">
        <f t="shared" ref="AL21" si="72">SUM(AL18:AL20)</f>
        <v>0</v>
      </c>
      <c r="AM21" s="45">
        <f t="shared" ref="AM21" si="73">SUM(AM18:AM20)</f>
        <v>0</v>
      </c>
      <c r="AN21" s="45">
        <f t="shared" ref="AN21" si="74">SUM(AN18:AN20)</f>
        <v>111000</v>
      </c>
      <c r="AO21" s="45">
        <f t="shared" si="39"/>
        <v>438796</v>
      </c>
      <c r="AP21" s="45">
        <f t="shared" ref="AP21" si="75">SUM(AP18:AP20)</f>
        <v>35450</v>
      </c>
      <c r="AQ21" s="45">
        <f t="shared" ref="AQ21" si="76">SUM(AQ18:AQ20)</f>
        <v>22500</v>
      </c>
      <c r="AR21" s="45">
        <f t="shared" ref="AR21" si="77">SUM(AR18:AR20)</f>
        <v>90000</v>
      </c>
      <c r="AS21" s="45">
        <f t="shared" ref="AS21:AT21" si="78">SUM(AS18:AS20)</f>
        <v>147950</v>
      </c>
      <c r="AT21" s="45">
        <f t="shared" si="78"/>
        <v>14104</v>
      </c>
      <c r="AU21" s="45">
        <f t="shared" ref="AU21" si="79">SUM(AU18:AU20)</f>
        <v>716</v>
      </c>
      <c r="AV21" s="45">
        <f t="shared" ref="AV21" si="80">SUM(AV18:AV20)</f>
        <v>2604</v>
      </c>
      <c r="AW21" s="45">
        <f t="shared" ref="AW21:AX21" si="81">SUM(AW18:AW20)</f>
        <v>17424</v>
      </c>
      <c r="AX21" s="45">
        <f t="shared" si="81"/>
        <v>0</v>
      </c>
      <c r="AY21" s="45">
        <f t="shared" ref="AY21" si="82">SUM(AY18:AY20)</f>
        <v>0</v>
      </c>
      <c r="AZ21" s="45">
        <f t="shared" ref="AZ21" si="83">SUM(AZ18:AZ20)</f>
        <v>25000</v>
      </c>
      <c r="BA21" s="45">
        <f t="shared" ref="BA21" si="84">SUM(BA18:BA20)</f>
        <v>25000</v>
      </c>
      <c r="BB21" s="45">
        <f t="shared" si="43"/>
        <v>190374</v>
      </c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</row>
    <row r="22" spans="1:78" thickTop="1" thickBot="1">
      <c r="A22" s="45">
        <f t="shared" si="2"/>
        <v>17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</row>
    <row r="23" spans="1:78" thickTop="1" thickBot="1">
      <c r="A23" s="45">
        <f t="shared" si="2"/>
        <v>18</v>
      </c>
      <c r="B23" s="45" t="s">
        <v>17</v>
      </c>
      <c r="C23" s="45">
        <f>C14-C21</f>
        <v>2450</v>
      </c>
      <c r="D23" s="45">
        <f>D14-D21</f>
        <v>4984</v>
      </c>
      <c r="E23" s="45">
        <f>E14-E21</f>
        <v>3696</v>
      </c>
      <c r="F23" s="45">
        <f>F14-F21</f>
        <v>11130</v>
      </c>
      <c r="G23" s="45">
        <f t="shared" ref="G23:N23" si="85">G14-G21</f>
        <v>124134</v>
      </c>
      <c r="H23" s="45">
        <f t="shared" si="85"/>
        <v>124875</v>
      </c>
      <c r="I23" s="45">
        <f t="shared" si="85"/>
        <v>-130444</v>
      </c>
      <c r="J23" s="45">
        <f>J14-J21</f>
        <v>118565</v>
      </c>
      <c r="K23" s="45">
        <f t="shared" si="85"/>
        <v>286</v>
      </c>
      <c r="L23" s="45">
        <f t="shared" si="85"/>
        <v>-14</v>
      </c>
      <c r="M23" s="45">
        <f t="shared" si="85"/>
        <v>118896</v>
      </c>
      <c r="N23" s="45">
        <f t="shared" si="85"/>
        <v>119168</v>
      </c>
      <c r="O23" s="45">
        <f>O14-O21</f>
        <v>248863</v>
      </c>
      <c r="P23" s="45">
        <f t="shared" ref="P23:BB23" si="86">P14-P21</f>
        <v>-13224</v>
      </c>
      <c r="Q23" s="45">
        <f t="shared" si="86"/>
        <v>-216</v>
      </c>
      <c r="R23" s="45">
        <f t="shared" si="86"/>
        <v>-2004</v>
      </c>
      <c r="S23" s="45">
        <f t="shared" si="86"/>
        <v>-15444</v>
      </c>
      <c r="T23" s="45">
        <f t="shared" si="86"/>
        <v>100</v>
      </c>
      <c r="U23" s="45">
        <f t="shared" si="86"/>
        <v>-200</v>
      </c>
      <c r="V23" s="45">
        <f t="shared" si="86"/>
        <v>-300</v>
      </c>
      <c r="W23" s="45">
        <f t="shared" si="86"/>
        <v>-400</v>
      </c>
      <c r="X23" s="45">
        <f t="shared" si="86"/>
        <v>9634</v>
      </c>
      <c r="Y23" s="45">
        <f t="shared" si="86"/>
        <v>14729</v>
      </c>
      <c r="Z23" s="45">
        <f t="shared" si="86"/>
        <v>7396</v>
      </c>
      <c r="AA23" s="45">
        <f t="shared" si="86"/>
        <v>31759</v>
      </c>
      <c r="AB23" s="45">
        <f t="shared" si="86"/>
        <v>15915</v>
      </c>
      <c r="AC23" s="45">
        <f t="shared" si="86"/>
        <v>9974</v>
      </c>
      <c r="AD23" s="45">
        <f t="shared" si="86"/>
        <v>-54545</v>
      </c>
      <c r="AE23" s="45">
        <f t="shared" si="86"/>
        <v>296875</v>
      </c>
      <c r="AF23" s="45">
        <f t="shared" si="86"/>
        <v>252304</v>
      </c>
      <c r="AG23" s="45">
        <f t="shared" si="86"/>
        <v>2500</v>
      </c>
      <c r="AH23" s="45">
        <f t="shared" si="86"/>
        <v>-22000</v>
      </c>
      <c r="AI23" s="45">
        <f t="shared" si="86"/>
        <v>19400</v>
      </c>
      <c r="AJ23" s="45">
        <f t="shared" si="86"/>
        <v>-100</v>
      </c>
      <c r="AK23" s="45">
        <f t="shared" si="86"/>
        <v>-110120</v>
      </c>
      <c r="AL23" s="45">
        <f t="shared" si="86"/>
        <v>422000</v>
      </c>
      <c r="AM23" s="45">
        <f t="shared" si="86"/>
        <v>51500</v>
      </c>
      <c r="AN23" s="45">
        <f t="shared" si="86"/>
        <v>363380</v>
      </c>
      <c r="AO23" s="45">
        <f t="shared" si="86"/>
        <v>615584</v>
      </c>
      <c r="AP23" s="45">
        <f t="shared" si="86"/>
        <v>54550</v>
      </c>
      <c r="AQ23" s="45">
        <f t="shared" si="86"/>
        <v>57500</v>
      </c>
      <c r="AR23" s="45">
        <f t="shared" si="86"/>
        <v>30000</v>
      </c>
      <c r="AS23" s="45">
        <f t="shared" si="86"/>
        <v>142050</v>
      </c>
      <c r="AT23" s="45">
        <f t="shared" si="86"/>
        <v>110896</v>
      </c>
      <c r="AU23" s="45">
        <f t="shared" si="86"/>
        <v>124284</v>
      </c>
      <c r="AV23" s="45">
        <f t="shared" si="86"/>
        <v>148764</v>
      </c>
      <c r="AW23" s="45">
        <f t="shared" si="86"/>
        <v>383944</v>
      </c>
      <c r="AX23" s="45">
        <f t="shared" si="86"/>
        <v>0</v>
      </c>
      <c r="AY23" s="45">
        <f t="shared" si="86"/>
        <v>0</v>
      </c>
      <c r="AZ23" s="45">
        <f t="shared" si="86"/>
        <v>487918</v>
      </c>
      <c r="BA23" s="45">
        <f t="shared" si="86"/>
        <v>487918</v>
      </c>
      <c r="BB23" s="45">
        <f t="shared" si="86"/>
        <v>1013912</v>
      </c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</row>
    <row r="24" spans="1:78" thickTop="1" thickBot="1">
      <c r="A24" s="45">
        <f t="shared" si="2"/>
        <v>19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</row>
    <row r="25" spans="1:78" thickTop="1" thickBot="1">
      <c r="A25" s="45">
        <f t="shared" si="2"/>
        <v>20</v>
      </c>
      <c r="B25" s="45" t="s">
        <v>60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</row>
    <row r="26" spans="1:78" thickTop="1" thickBot="1">
      <c r="A26" s="45">
        <f t="shared" si="2"/>
        <v>21</v>
      </c>
      <c r="B26" s="45" t="s">
        <v>12</v>
      </c>
      <c r="C26" s="45">
        <v>6500</v>
      </c>
      <c r="D26" s="45">
        <v>6500</v>
      </c>
      <c r="E26" s="45">
        <v>6500</v>
      </c>
      <c r="F26" s="45">
        <f>C26+D26+E26</f>
        <v>19500</v>
      </c>
      <c r="G26" s="45">
        <v>6500</v>
      </c>
      <c r="H26" s="45">
        <v>6500</v>
      </c>
      <c r="I26" s="45">
        <v>6500</v>
      </c>
      <c r="J26" s="45">
        <f>G26+H26+I26</f>
        <v>19500</v>
      </c>
      <c r="K26" s="45">
        <v>6500</v>
      </c>
      <c r="L26" s="45">
        <v>6500</v>
      </c>
      <c r="M26" s="45">
        <v>6500</v>
      </c>
      <c r="N26" s="45">
        <f>K26+L26+M26</f>
        <v>19500</v>
      </c>
      <c r="O26" s="45">
        <f>F26+J26+N26</f>
        <v>58500</v>
      </c>
      <c r="P26" s="45">
        <v>6500</v>
      </c>
      <c r="Q26" s="45">
        <v>6500</v>
      </c>
      <c r="R26" s="45">
        <v>6500</v>
      </c>
      <c r="S26" s="45">
        <f t="shared" ref="S26:S31" si="87">P26+Q26+R26</f>
        <v>19500</v>
      </c>
      <c r="T26" s="45">
        <v>6500</v>
      </c>
      <c r="U26" s="45">
        <v>6500</v>
      </c>
      <c r="V26" s="45">
        <v>6500</v>
      </c>
      <c r="W26" s="45">
        <f t="shared" ref="W26:W31" si="88">T26+U26+V26</f>
        <v>19500</v>
      </c>
      <c r="X26" s="45">
        <v>6500</v>
      </c>
      <c r="Y26" s="45">
        <v>6500</v>
      </c>
      <c r="Z26" s="45">
        <v>6500</v>
      </c>
      <c r="AA26" s="45">
        <f t="shared" ref="AA26:AA31" si="89">X26+Y26+Z26</f>
        <v>19500</v>
      </c>
      <c r="AB26" s="45">
        <f t="shared" ref="AB26:AB31" si="90">S26+W26+AA26</f>
        <v>58500</v>
      </c>
      <c r="AC26" s="45">
        <v>6500</v>
      </c>
      <c r="AD26" s="45">
        <v>6500</v>
      </c>
      <c r="AE26" s="45">
        <v>6500</v>
      </c>
      <c r="AF26" s="45">
        <f t="shared" ref="AF26:AF31" si="91">AC26+AD26+AE26</f>
        <v>19500</v>
      </c>
      <c r="AG26" s="45">
        <v>6500</v>
      </c>
      <c r="AH26" s="45">
        <v>6500</v>
      </c>
      <c r="AI26" s="45">
        <v>6500</v>
      </c>
      <c r="AJ26" s="45">
        <f>AG26+AH26+AI26</f>
        <v>19500</v>
      </c>
      <c r="AK26" s="45">
        <v>6500</v>
      </c>
      <c r="AL26" s="45">
        <v>6500</v>
      </c>
      <c r="AM26" s="45">
        <v>6500</v>
      </c>
      <c r="AN26" s="45">
        <f t="shared" ref="AN26:AN31" si="92">AK26+AL26+AM26</f>
        <v>19500</v>
      </c>
      <c r="AO26" s="45">
        <f t="shared" ref="AO26:AO31" si="93">AF26+AJ26+AN26</f>
        <v>58500</v>
      </c>
      <c r="AP26" s="45">
        <v>6500</v>
      </c>
      <c r="AQ26" s="45">
        <v>6500</v>
      </c>
      <c r="AR26" s="45">
        <v>6500</v>
      </c>
      <c r="AS26" s="45">
        <f t="shared" ref="AS26:AS31" si="94">AP26+AQ26+AR26</f>
        <v>19500</v>
      </c>
      <c r="AT26" s="45">
        <v>6500</v>
      </c>
      <c r="AU26" s="45">
        <v>6500</v>
      </c>
      <c r="AV26" s="45">
        <v>6500</v>
      </c>
      <c r="AW26" s="45">
        <f t="shared" ref="AW26:AW31" si="95">AT26+AU26+AV26</f>
        <v>19500</v>
      </c>
      <c r="AX26" s="45">
        <v>6500</v>
      </c>
      <c r="AY26" s="45">
        <v>6500</v>
      </c>
      <c r="AZ26" s="45">
        <v>6500</v>
      </c>
      <c r="BA26" s="45">
        <f t="shared" ref="BA26:BA31" si="96">AX26+AY26+AZ26</f>
        <v>19500</v>
      </c>
      <c r="BB26" s="45">
        <f t="shared" ref="BB26:BB31" si="97">AS26+AW26+BA26</f>
        <v>58500</v>
      </c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</row>
    <row r="27" spans="1:78" thickTop="1" thickBot="1">
      <c r="A27" s="45">
        <f t="shared" si="2"/>
        <v>22</v>
      </c>
      <c r="B27" s="45" t="s">
        <v>13</v>
      </c>
      <c r="C27" s="45">
        <v>0</v>
      </c>
      <c r="D27" s="45">
        <v>0</v>
      </c>
      <c r="E27" s="45">
        <v>0</v>
      </c>
      <c r="F27" s="45">
        <v>12</v>
      </c>
      <c r="G27" s="45">
        <v>0</v>
      </c>
      <c r="H27" s="45">
        <v>0</v>
      </c>
      <c r="I27" s="45">
        <v>0</v>
      </c>
      <c r="J27" s="45">
        <f t="shared" ref="J27:J31" si="98">G27+H27+I27</f>
        <v>0</v>
      </c>
      <c r="K27" s="45">
        <v>120</v>
      </c>
      <c r="L27" s="45">
        <v>0</v>
      </c>
      <c r="M27" s="45">
        <v>0</v>
      </c>
      <c r="N27" s="45">
        <f t="shared" ref="N27:N31" si="99">K27+L27+M27</f>
        <v>120</v>
      </c>
      <c r="O27" s="45">
        <f t="shared" ref="O27" si="100">F27+J27+N27</f>
        <v>132</v>
      </c>
      <c r="P27" s="45">
        <v>0</v>
      </c>
      <c r="Q27" s="45">
        <v>0</v>
      </c>
      <c r="R27" s="45">
        <v>0</v>
      </c>
      <c r="S27" s="45">
        <f t="shared" si="87"/>
        <v>0</v>
      </c>
      <c r="T27" s="45">
        <v>0</v>
      </c>
      <c r="U27" s="45">
        <v>0</v>
      </c>
      <c r="V27" s="45">
        <v>0</v>
      </c>
      <c r="W27" s="45">
        <f t="shared" si="88"/>
        <v>0</v>
      </c>
      <c r="X27" s="45">
        <v>0</v>
      </c>
      <c r="Y27" s="45">
        <v>0</v>
      </c>
      <c r="Z27" s="45">
        <v>0</v>
      </c>
      <c r="AA27" s="45">
        <f t="shared" si="89"/>
        <v>0</v>
      </c>
      <c r="AB27" s="45">
        <f t="shared" si="90"/>
        <v>0</v>
      </c>
      <c r="AC27" s="45">
        <v>0</v>
      </c>
      <c r="AD27" s="45">
        <v>0</v>
      </c>
      <c r="AE27" s="45">
        <v>0</v>
      </c>
      <c r="AF27" s="45">
        <f t="shared" si="91"/>
        <v>0</v>
      </c>
      <c r="AG27" s="45">
        <v>0</v>
      </c>
      <c r="AH27" s="45">
        <v>120</v>
      </c>
      <c r="AI27" s="45">
        <v>0</v>
      </c>
      <c r="AJ27" s="45">
        <f t="shared" ref="AJ27:AJ31" si="101">AG27+AH27+AI27</f>
        <v>120</v>
      </c>
      <c r="AK27" s="45">
        <v>0</v>
      </c>
      <c r="AL27" s="45">
        <v>0</v>
      </c>
      <c r="AM27" s="45">
        <v>0</v>
      </c>
      <c r="AN27" s="45">
        <f t="shared" si="92"/>
        <v>0</v>
      </c>
      <c r="AO27" s="45">
        <f t="shared" si="93"/>
        <v>120</v>
      </c>
      <c r="AP27" s="45">
        <v>0</v>
      </c>
      <c r="AQ27" s="45">
        <v>0</v>
      </c>
      <c r="AR27" s="45">
        <v>0</v>
      </c>
      <c r="AS27" s="45">
        <f t="shared" si="94"/>
        <v>0</v>
      </c>
      <c r="AT27" s="45">
        <v>0</v>
      </c>
      <c r="AU27" s="45">
        <v>0</v>
      </c>
      <c r="AV27" s="45">
        <v>0</v>
      </c>
      <c r="AW27" s="45">
        <f t="shared" si="95"/>
        <v>0</v>
      </c>
      <c r="AX27" s="45">
        <v>0</v>
      </c>
      <c r="AY27" s="45">
        <v>0</v>
      </c>
      <c r="AZ27" s="45">
        <v>0</v>
      </c>
      <c r="BA27" s="45">
        <f t="shared" si="96"/>
        <v>0</v>
      </c>
      <c r="BB27" s="45">
        <f t="shared" si="97"/>
        <v>0</v>
      </c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</row>
    <row r="28" spans="1:78" thickTop="1" thickBot="1">
      <c r="A28" s="45">
        <f t="shared" si="2"/>
        <v>23</v>
      </c>
      <c r="B28" s="45" t="s">
        <v>14</v>
      </c>
      <c r="C28" s="45">
        <v>25000</v>
      </c>
      <c r="D28" s="45">
        <v>12500</v>
      </c>
      <c r="E28" s="45">
        <v>1000</v>
      </c>
      <c r="F28" s="45">
        <f t="shared" ref="F28" si="102">C28+D28+E28</f>
        <v>38500</v>
      </c>
      <c r="G28" s="45">
        <v>25000</v>
      </c>
      <c r="H28" s="45">
        <v>12500</v>
      </c>
      <c r="I28" s="45">
        <v>1000</v>
      </c>
      <c r="J28" s="45">
        <f t="shared" si="98"/>
        <v>38500</v>
      </c>
      <c r="K28" s="45">
        <v>1251</v>
      </c>
      <c r="L28" s="45">
        <v>500</v>
      </c>
      <c r="M28" s="45">
        <v>1000</v>
      </c>
      <c r="N28" s="45">
        <f t="shared" si="99"/>
        <v>2751</v>
      </c>
      <c r="O28" s="45">
        <f>F28+J28+N28</f>
        <v>79751</v>
      </c>
      <c r="P28" s="45">
        <v>25000</v>
      </c>
      <c r="Q28" s="45">
        <v>12500</v>
      </c>
      <c r="R28" s="45">
        <v>1000</v>
      </c>
      <c r="S28" s="45">
        <f t="shared" si="87"/>
        <v>38500</v>
      </c>
      <c r="T28" s="45">
        <v>25000</v>
      </c>
      <c r="U28" s="45">
        <v>12500</v>
      </c>
      <c r="V28" s="45">
        <v>1000</v>
      </c>
      <c r="W28" s="45">
        <f t="shared" si="88"/>
        <v>38500</v>
      </c>
      <c r="X28" s="45">
        <v>120</v>
      </c>
      <c r="Y28" s="45"/>
      <c r="Z28" s="45"/>
      <c r="AA28" s="45">
        <f t="shared" si="89"/>
        <v>120</v>
      </c>
      <c r="AB28" s="45">
        <f t="shared" si="90"/>
        <v>77120</v>
      </c>
      <c r="AC28" s="45"/>
      <c r="AD28" s="45">
        <v>1111</v>
      </c>
      <c r="AE28" s="45"/>
      <c r="AF28" s="45">
        <f t="shared" si="91"/>
        <v>1111</v>
      </c>
      <c r="AG28" s="45"/>
      <c r="AH28" s="45"/>
      <c r="AI28" s="45"/>
      <c r="AJ28" s="45">
        <f t="shared" si="101"/>
        <v>0</v>
      </c>
      <c r="AK28" s="45">
        <v>1111</v>
      </c>
      <c r="AL28" s="45"/>
      <c r="AM28" s="45"/>
      <c r="AN28" s="45">
        <f t="shared" si="92"/>
        <v>1111</v>
      </c>
      <c r="AO28" s="45">
        <f t="shared" si="93"/>
        <v>2222</v>
      </c>
      <c r="AP28" s="45">
        <v>20000</v>
      </c>
      <c r="AQ28" s="45"/>
      <c r="AR28" s="45"/>
      <c r="AS28" s="45">
        <f t="shared" si="94"/>
        <v>20000</v>
      </c>
      <c r="AT28" s="45">
        <v>25000</v>
      </c>
      <c r="AU28" s="45">
        <v>12500</v>
      </c>
      <c r="AV28" s="45">
        <v>1000</v>
      </c>
      <c r="AW28" s="45">
        <f t="shared" si="95"/>
        <v>38500</v>
      </c>
      <c r="AX28" s="45"/>
      <c r="AY28" s="45"/>
      <c r="AZ28" s="45">
        <v>35000</v>
      </c>
      <c r="BA28" s="45">
        <f t="shared" si="96"/>
        <v>35000</v>
      </c>
      <c r="BB28" s="45">
        <f t="shared" si="97"/>
        <v>93500</v>
      </c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</row>
    <row r="29" spans="1:78" thickTop="1" thickBot="1">
      <c r="A29" s="45">
        <f t="shared" si="2"/>
        <v>24</v>
      </c>
      <c r="B29" s="45" t="s">
        <v>15</v>
      </c>
      <c r="C29" s="45">
        <v>0</v>
      </c>
      <c r="D29" s="45">
        <v>0</v>
      </c>
      <c r="E29" s="45">
        <v>0</v>
      </c>
      <c r="F29" s="45">
        <v>501</v>
      </c>
      <c r="G29" s="45">
        <v>0</v>
      </c>
      <c r="H29" s="45">
        <v>0</v>
      </c>
      <c r="I29" s="45">
        <v>0</v>
      </c>
      <c r="J29" s="45">
        <f t="shared" si="98"/>
        <v>0</v>
      </c>
      <c r="K29" s="45">
        <v>0</v>
      </c>
      <c r="L29" s="45">
        <v>0</v>
      </c>
      <c r="M29" s="45">
        <v>0</v>
      </c>
      <c r="N29" s="45">
        <f t="shared" si="99"/>
        <v>0</v>
      </c>
      <c r="O29" s="45">
        <f>F29+J29+N29</f>
        <v>501</v>
      </c>
      <c r="P29" s="45">
        <v>0</v>
      </c>
      <c r="Q29" s="45">
        <v>0</v>
      </c>
      <c r="R29" s="45">
        <v>0</v>
      </c>
      <c r="S29" s="45">
        <f t="shared" si="87"/>
        <v>0</v>
      </c>
      <c r="T29" s="45">
        <v>0</v>
      </c>
      <c r="U29" s="45">
        <v>0</v>
      </c>
      <c r="V29" s="45">
        <v>0</v>
      </c>
      <c r="W29" s="45">
        <f t="shared" si="88"/>
        <v>0</v>
      </c>
      <c r="X29" s="45">
        <v>0</v>
      </c>
      <c r="Y29" s="45">
        <v>140</v>
      </c>
      <c r="Z29" s="45">
        <v>150</v>
      </c>
      <c r="AA29" s="45">
        <f t="shared" si="89"/>
        <v>290</v>
      </c>
      <c r="AB29" s="45">
        <f t="shared" si="90"/>
        <v>290</v>
      </c>
      <c r="AC29" s="45">
        <v>0</v>
      </c>
      <c r="AD29" s="45">
        <v>0</v>
      </c>
      <c r="AE29" s="45">
        <v>0</v>
      </c>
      <c r="AF29" s="45">
        <f t="shared" si="91"/>
        <v>0</v>
      </c>
      <c r="AG29" s="45">
        <v>0</v>
      </c>
      <c r="AH29" s="45">
        <v>0</v>
      </c>
      <c r="AI29" s="45">
        <v>0</v>
      </c>
      <c r="AJ29" s="45">
        <f t="shared" si="101"/>
        <v>0</v>
      </c>
      <c r="AK29" s="45">
        <v>0</v>
      </c>
      <c r="AL29" s="45">
        <v>3522</v>
      </c>
      <c r="AM29" s="45">
        <v>0</v>
      </c>
      <c r="AN29" s="45">
        <f t="shared" si="92"/>
        <v>3522</v>
      </c>
      <c r="AO29" s="45">
        <f t="shared" si="93"/>
        <v>3522</v>
      </c>
      <c r="AP29" s="45">
        <v>0</v>
      </c>
      <c r="AQ29" s="45">
        <v>40000</v>
      </c>
      <c r="AR29" s="45">
        <v>0</v>
      </c>
      <c r="AS29" s="45">
        <f t="shared" si="94"/>
        <v>40000</v>
      </c>
      <c r="AT29" s="45">
        <v>0</v>
      </c>
      <c r="AU29" s="45">
        <v>0</v>
      </c>
      <c r="AV29" s="45">
        <v>0</v>
      </c>
      <c r="AW29" s="45">
        <f t="shared" si="95"/>
        <v>0</v>
      </c>
      <c r="AX29" s="45">
        <v>0</v>
      </c>
      <c r="AY29" s="45">
        <v>0</v>
      </c>
      <c r="AZ29" s="45">
        <v>0</v>
      </c>
      <c r="BA29" s="45">
        <f t="shared" si="96"/>
        <v>0</v>
      </c>
      <c r="BB29" s="45">
        <f t="shared" si="97"/>
        <v>40000</v>
      </c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</row>
    <row r="30" spans="1:78" thickTop="1" thickBot="1">
      <c r="A30" s="45">
        <f t="shared" si="2"/>
        <v>25</v>
      </c>
      <c r="B30" s="45" t="s">
        <v>16</v>
      </c>
      <c r="C30" s="45">
        <v>0</v>
      </c>
      <c r="D30" s="45">
        <v>0</v>
      </c>
      <c r="E30" s="45">
        <v>0</v>
      </c>
      <c r="F30" s="45">
        <v>660</v>
      </c>
      <c r="G30" s="45">
        <v>0</v>
      </c>
      <c r="H30" s="45">
        <v>0</v>
      </c>
      <c r="I30" s="45">
        <v>0</v>
      </c>
      <c r="J30" s="45">
        <f t="shared" si="98"/>
        <v>0</v>
      </c>
      <c r="K30" s="45">
        <v>0</v>
      </c>
      <c r="L30" s="45">
        <v>0</v>
      </c>
      <c r="M30" s="45">
        <v>0</v>
      </c>
      <c r="N30" s="45">
        <f t="shared" si="99"/>
        <v>0</v>
      </c>
      <c r="O30" s="45">
        <f t="shared" ref="O30:O31" si="103">F30+J30+N30</f>
        <v>660</v>
      </c>
      <c r="P30" s="45">
        <v>0</v>
      </c>
      <c r="Q30" s="45">
        <v>0</v>
      </c>
      <c r="R30" s="45">
        <v>0</v>
      </c>
      <c r="S30" s="45">
        <f t="shared" si="87"/>
        <v>0</v>
      </c>
      <c r="T30" s="45">
        <v>0</v>
      </c>
      <c r="U30" s="45">
        <v>0</v>
      </c>
      <c r="V30" s="45">
        <v>0</v>
      </c>
      <c r="W30" s="45">
        <f t="shared" si="88"/>
        <v>0</v>
      </c>
      <c r="X30" s="45">
        <v>0</v>
      </c>
      <c r="Y30" s="45">
        <v>0</v>
      </c>
      <c r="Z30" s="45">
        <v>0</v>
      </c>
      <c r="AA30" s="45">
        <f t="shared" si="89"/>
        <v>0</v>
      </c>
      <c r="AB30" s="45">
        <f t="shared" si="90"/>
        <v>0</v>
      </c>
      <c r="AC30" s="45">
        <v>0</v>
      </c>
      <c r="AD30" s="45">
        <v>0</v>
      </c>
      <c r="AE30" s="45">
        <v>2222</v>
      </c>
      <c r="AF30" s="45">
        <f t="shared" si="91"/>
        <v>2222</v>
      </c>
      <c r="AG30" s="45">
        <v>0</v>
      </c>
      <c r="AH30" s="45">
        <v>0</v>
      </c>
      <c r="AI30" s="45">
        <v>0</v>
      </c>
      <c r="AJ30" s="45">
        <f t="shared" si="101"/>
        <v>0</v>
      </c>
      <c r="AK30" s="45">
        <v>0</v>
      </c>
      <c r="AL30" s="45">
        <v>0</v>
      </c>
      <c r="AM30" s="45">
        <v>0</v>
      </c>
      <c r="AN30" s="45">
        <f t="shared" si="92"/>
        <v>0</v>
      </c>
      <c r="AO30" s="45">
        <f t="shared" si="93"/>
        <v>2222</v>
      </c>
      <c r="AP30" s="45">
        <v>0</v>
      </c>
      <c r="AQ30" s="45">
        <v>0</v>
      </c>
      <c r="AR30" s="45">
        <v>5000</v>
      </c>
      <c r="AS30" s="45">
        <f t="shared" si="94"/>
        <v>5000</v>
      </c>
      <c r="AT30" s="45">
        <v>0</v>
      </c>
      <c r="AU30" s="45">
        <v>0</v>
      </c>
      <c r="AV30" s="45">
        <v>0</v>
      </c>
      <c r="AW30" s="45">
        <f t="shared" si="95"/>
        <v>0</v>
      </c>
      <c r="AX30" s="45">
        <v>0</v>
      </c>
      <c r="AY30" s="45">
        <v>0</v>
      </c>
      <c r="AZ30" s="45">
        <v>0</v>
      </c>
      <c r="BA30" s="45">
        <f t="shared" si="96"/>
        <v>0</v>
      </c>
      <c r="BB30" s="45">
        <f t="shared" si="97"/>
        <v>5000</v>
      </c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</row>
    <row r="31" spans="1:78" thickTop="1" thickBot="1">
      <c r="A31" s="45">
        <f t="shared" si="2"/>
        <v>26</v>
      </c>
      <c r="B31" s="45" t="s">
        <v>18</v>
      </c>
      <c r="C31" s="45">
        <v>0</v>
      </c>
      <c r="D31" s="45">
        <v>0</v>
      </c>
      <c r="E31" s="45">
        <v>0</v>
      </c>
      <c r="F31" s="45">
        <v>860</v>
      </c>
      <c r="G31" s="45">
        <v>0</v>
      </c>
      <c r="H31" s="45">
        <v>0</v>
      </c>
      <c r="I31" s="45">
        <v>0</v>
      </c>
      <c r="J31" s="45">
        <f t="shared" si="98"/>
        <v>0</v>
      </c>
      <c r="K31" s="45">
        <v>0</v>
      </c>
      <c r="L31" s="45">
        <v>0</v>
      </c>
      <c r="M31" s="45">
        <v>0</v>
      </c>
      <c r="N31" s="45">
        <f t="shared" si="99"/>
        <v>0</v>
      </c>
      <c r="O31" s="45">
        <f t="shared" si="103"/>
        <v>860</v>
      </c>
      <c r="P31" s="45">
        <v>0</v>
      </c>
      <c r="Q31" s="45">
        <v>0</v>
      </c>
      <c r="R31" s="45">
        <v>0</v>
      </c>
      <c r="S31" s="45">
        <f t="shared" si="87"/>
        <v>0</v>
      </c>
      <c r="T31" s="45">
        <v>0</v>
      </c>
      <c r="U31" s="45">
        <v>0</v>
      </c>
      <c r="V31" s="45">
        <v>0</v>
      </c>
      <c r="W31" s="45">
        <f t="shared" si="88"/>
        <v>0</v>
      </c>
      <c r="X31" s="45">
        <v>0</v>
      </c>
      <c r="Y31" s="45">
        <v>0</v>
      </c>
      <c r="Z31" s="45">
        <v>0</v>
      </c>
      <c r="AA31" s="45">
        <f t="shared" si="89"/>
        <v>0</v>
      </c>
      <c r="AB31" s="45">
        <f t="shared" si="90"/>
        <v>0</v>
      </c>
      <c r="AC31" s="45">
        <v>0</v>
      </c>
      <c r="AD31" s="45">
        <v>0</v>
      </c>
      <c r="AE31" s="45">
        <v>0</v>
      </c>
      <c r="AF31" s="45">
        <f t="shared" si="91"/>
        <v>0</v>
      </c>
      <c r="AG31" s="45">
        <v>0</v>
      </c>
      <c r="AH31" s="45">
        <v>0</v>
      </c>
      <c r="AI31" s="45">
        <v>0</v>
      </c>
      <c r="AJ31" s="45">
        <f t="shared" si="101"/>
        <v>0</v>
      </c>
      <c r="AK31" s="45">
        <v>0</v>
      </c>
      <c r="AL31" s="45">
        <v>0</v>
      </c>
      <c r="AM31" s="45">
        <v>0</v>
      </c>
      <c r="AN31" s="45">
        <f t="shared" si="92"/>
        <v>0</v>
      </c>
      <c r="AO31" s="45">
        <f t="shared" si="93"/>
        <v>0</v>
      </c>
      <c r="AP31" s="45">
        <v>0</v>
      </c>
      <c r="AQ31" s="45">
        <v>0</v>
      </c>
      <c r="AR31" s="45">
        <v>0</v>
      </c>
      <c r="AS31" s="45">
        <f t="shared" si="94"/>
        <v>0</v>
      </c>
      <c r="AT31" s="45">
        <v>0</v>
      </c>
      <c r="AU31" s="45">
        <v>0</v>
      </c>
      <c r="AV31" s="45">
        <v>0</v>
      </c>
      <c r="AW31" s="45">
        <f t="shared" si="95"/>
        <v>0</v>
      </c>
      <c r="AX31" s="45">
        <v>0</v>
      </c>
      <c r="AY31" s="45">
        <v>0</v>
      </c>
      <c r="AZ31" s="45">
        <v>0</v>
      </c>
      <c r="BA31" s="45">
        <f t="shared" si="96"/>
        <v>0</v>
      </c>
      <c r="BB31" s="45">
        <f t="shared" si="97"/>
        <v>0</v>
      </c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</row>
    <row r="32" spans="1:78" thickTop="1" thickBot="1">
      <c r="A32" s="45">
        <f t="shared" si="2"/>
        <v>27</v>
      </c>
      <c r="B32" s="45" t="s">
        <v>20</v>
      </c>
      <c r="C32" s="45">
        <f>SUM(C26:C31)</f>
        <v>31500</v>
      </c>
      <c r="D32" s="45">
        <f t="shared" ref="D32:BB32" si="104">SUM(D26:D31)</f>
        <v>19000</v>
      </c>
      <c r="E32" s="45">
        <f t="shared" si="104"/>
        <v>7500</v>
      </c>
      <c r="F32" s="45">
        <f>SUM(F26:F31)</f>
        <v>60033</v>
      </c>
      <c r="G32" s="45">
        <f t="shared" si="104"/>
        <v>31500</v>
      </c>
      <c r="H32" s="45">
        <f t="shared" si="104"/>
        <v>19000</v>
      </c>
      <c r="I32" s="45">
        <f t="shared" si="104"/>
        <v>7500</v>
      </c>
      <c r="J32" s="45">
        <f t="shared" si="104"/>
        <v>58000</v>
      </c>
      <c r="K32" s="45">
        <f t="shared" si="104"/>
        <v>7871</v>
      </c>
      <c r="L32" s="45">
        <f t="shared" si="104"/>
        <v>7000</v>
      </c>
      <c r="M32" s="45">
        <f t="shared" si="104"/>
        <v>7500</v>
      </c>
      <c r="N32" s="45">
        <f t="shared" si="104"/>
        <v>22371</v>
      </c>
      <c r="O32" s="45">
        <f t="shared" si="104"/>
        <v>140404</v>
      </c>
      <c r="P32" s="45">
        <f t="shared" si="104"/>
        <v>31500</v>
      </c>
      <c r="Q32" s="45">
        <f t="shared" si="104"/>
        <v>19000</v>
      </c>
      <c r="R32" s="45">
        <f t="shared" si="104"/>
        <v>7500</v>
      </c>
      <c r="S32" s="45">
        <f t="shared" si="104"/>
        <v>58000</v>
      </c>
      <c r="T32" s="45">
        <f t="shared" si="104"/>
        <v>31500</v>
      </c>
      <c r="U32" s="45">
        <f t="shared" si="104"/>
        <v>19000</v>
      </c>
      <c r="V32" s="45">
        <f t="shared" si="104"/>
        <v>7500</v>
      </c>
      <c r="W32" s="45">
        <f t="shared" si="104"/>
        <v>58000</v>
      </c>
      <c r="X32" s="45">
        <f t="shared" si="104"/>
        <v>6620</v>
      </c>
      <c r="Y32" s="45">
        <f t="shared" si="104"/>
        <v>6640</v>
      </c>
      <c r="Z32" s="45">
        <f t="shared" si="104"/>
        <v>6650</v>
      </c>
      <c r="AA32" s="45">
        <f t="shared" si="104"/>
        <v>19910</v>
      </c>
      <c r="AB32" s="45">
        <f t="shared" si="104"/>
        <v>135910</v>
      </c>
      <c r="AC32" s="45">
        <f t="shared" si="104"/>
        <v>6500</v>
      </c>
      <c r="AD32" s="45">
        <f t="shared" si="104"/>
        <v>7611</v>
      </c>
      <c r="AE32" s="45">
        <f t="shared" si="104"/>
        <v>8722</v>
      </c>
      <c r="AF32" s="45">
        <f t="shared" si="104"/>
        <v>22833</v>
      </c>
      <c r="AG32" s="45">
        <f t="shared" si="104"/>
        <v>6500</v>
      </c>
      <c r="AH32" s="45">
        <f t="shared" si="104"/>
        <v>6620</v>
      </c>
      <c r="AI32" s="45">
        <f t="shared" si="104"/>
        <v>6500</v>
      </c>
      <c r="AJ32" s="45">
        <f t="shared" si="104"/>
        <v>19620</v>
      </c>
      <c r="AK32" s="45">
        <f t="shared" si="104"/>
        <v>7611</v>
      </c>
      <c r="AL32" s="45">
        <f t="shared" si="104"/>
        <v>10022</v>
      </c>
      <c r="AM32" s="45">
        <f t="shared" si="104"/>
        <v>6500</v>
      </c>
      <c r="AN32" s="45">
        <f t="shared" si="104"/>
        <v>24133</v>
      </c>
      <c r="AO32" s="45">
        <f t="shared" si="104"/>
        <v>66586</v>
      </c>
      <c r="AP32" s="45">
        <f t="shared" si="104"/>
        <v>26500</v>
      </c>
      <c r="AQ32" s="45">
        <f t="shared" si="104"/>
        <v>46500</v>
      </c>
      <c r="AR32" s="45">
        <f t="shared" si="104"/>
        <v>11500</v>
      </c>
      <c r="AS32" s="45">
        <f t="shared" si="104"/>
        <v>84500</v>
      </c>
      <c r="AT32" s="45">
        <f t="shared" si="104"/>
        <v>31500</v>
      </c>
      <c r="AU32" s="45">
        <f t="shared" si="104"/>
        <v>19000</v>
      </c>
      <c r="AV32" s="45">
        <f t="shared" si="104"/>
        <v>7500</v>
      </c>
      <c r="AW32" s="45">
        <f t="shared" si="104"/>
        <v>58000</v>
      </c>
      <c r="AX32" s="45">
        <f t="shared" si="104"/>
        <v>6500</v>
      </c>
      <c r="AY32" s="45">
        <f t="shared" si="104"/>
        <v>6500</v>
      </c>
      <c r="AZ32" s="45">
        <f t="shared" si="104"/>
        <v>41500</v>
      </c>
      <c r="BA32" s="45">
        <f t="shared" si="104"/>
        <v>54500</v>
      </c>
      <c r="BB32" s="45">
        <f t="shared" si="104"/>
        <v>197000</v>
      </c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</row>
    <row r="33" spans="1:78" thickTop="1" thickBot="1">
      <c r="A33" s="45">
        <f t="shared" si="2"/>
        <v>28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</row>
    <row r="34" spans="1:78" thickTop="1" thickBot="1">
      <c r="A34" s="45">
        <f t="shared" si="2"/>
        <v>29</v>
      </c>
      <c r="B34" s="45" t="s">
        <v>19</v>
      </c>
      <c r="C34" s="45">
        <f>C23-C32</f>
        <v>-29050</v>
      </c>
      <c r="D34" s="45">
        <f>D23-D32</f>
        <v>-14016</v>
      </c>
      <c r="E34" s="45">
        <f t="shared" ref="E34:BB34" si="105">E23-E32</f>
        <v>-3804</v>
      </c>
      <c r="F34" s="45">
        <f t="shared" si="105"/>
        <v>-48903</v>
      </c>
      <c r="G34" s="45">
        <f>G23-G32</f>
        <v>92634</v>
      </c>
      <c r="H34" s="45">
        <f t="shared" si="105"/>
        <v>105875</v>
      </c>
      <c r="I34" s="45">
        <f t="shared" si="105"/>
        <v>-137944</v>
      </c>
      <c r="J34" s="45">
        <f>J23-J32</f>
        <v>60565</v>
      </c>
      <c r="K34" s="45">
        <f t="shared" si="105"/>
        <v>-7585</v>
      </c>
      <c r="L34" s="45">
        <f t="shared" si="105"/>
        <v>-7014</v>
      </c>
      <c r="M34" s="45">
        <f t="shared" si="105"/>
        <v>111396</v>
      </c>
      <c r="N34" s="45">
        <f t="shared" si="105"/>
        <v>96797</v>
      </c>
      <c r="O34" s="45">
        <f t="shared" si="105"/>
        <v>108459</v>
      </c>
      <c r="P34" s="45">
        <f t="shared" si="105"/>
        <v>-44724</v>
      </c>
      <c r="Q34" s="45">
        <f t="shared" si="105"/>
        <v>-19216</v>
      </c>
      <c r="R34" s="45">
        <f t="shared" si="105"/>
        <v>-9504</v>
      </c>
      <c r="S34" s="45">
        <f t="shared" si="105"/>
        <v>-73444</v>
      </c>
      <c r="T34" s="45">
        <f t="shared" si="105"/>
        <v>-31400</v>
      </c>
      <c r="U34" s="45">
        <f t="shared" si="105"/>
        <v>-19200</v>
      </c>
      <c r="V34" s="45">
        <f t="shared" si="105"/>
        <v>-7800</v>
      </c>
      <c r="W34" s="45">
        <f t="shared" si="105"/>
        <v>-58400</v>
      </c>
      <c r="X34" s="45">
        <f t="shared" si="105"/>
        <v>3014</v>
      </c>
      <c r="Y34" s="45">
        <f t="shared" si="105"/>
        <v>8089</v>
      </c>
      <c r="Z34" s="45">
        <f t="shared" si="105"/>
        <v>746</v>
      </c>
      <c r="AA34" s="45">
        <f t="shared" si="105"/>
        <v>11849</v>
      </c>
      <c r="AB34" s="45">
        <f t="shared" si="105"/>
        <v>-119995</v>
      </c>
      <c r="AC34" s="45">
        <f t="shared" si="105"/>
        <v>3474</v>
      </c>
      <c r="AD34" s="45">
        <f t="shared" si="105"/>
        <v>-62156</v>
      </c>
      <c r="AE34" s="45">
        <f t="shared" si="105"/>
        <v>288153</v>
      </c>
      <c r="AF34" s="45">
        <f t="shared" si="105"/>
        <v>229471</v>
      </c>
      <c r="AG34" s="45">
        <f t="shared" si="105"/>
        <v>-4000</v>
      </c>
      <c r="AH34" s="45">
        <f t="shared" si="105"/>
        <v>-28620</v>
      </c>
      <c r="AI34" s="45">
        <f t="shared" si="105"/>
        <v>12900</v>
      </c>
      <c r="AJ34" s="45">
        <f t="shared" si="105"/>
        <v>-19720</v>
      </c>
      <c r="AK34" s="45">
        <f t="shared" si="105"/>
        <v>-117731</v>
      </c>
      <c r="AL34" s="45">
        <f t="shared" si="105"/>
        <v>411978</v>
      </c>
      <c r="AM34" s="45">
        <f t="shared" si="105"/>
        <v>45000</v>
      </c>
      <c r="AN34" s="45">
        <f t="shared" si="105"/>
        <v>339247</v>
      </c>
      <c r="AO34" s="45">
        <f t="shared" si="105"/>
        <v>548998</v>
      </c>
      <c r="AP34" s="45">
        <f t="shared" si="105"/>
        <v>28050</v>
      </c>
      <c r="AQ34" s="45">
        <f t="shared" si="105"/>
        <v>11000</v>
      </c>
      <c r="AR34" s="45">
        <f t="shared" si="105"/>
        <v>18500</v>
      </c>
      <c r="AS34" s="45">
        <f t="shared" si="105"/>
        <v>57550</v>
      </c>
      <c r="AT34" s="45">
        <f t="shared" si="105"/>
        <v>79396</v>
      </c>
      <c r="AU34" s="45">
        <f t="shared" si="105"/>
        <v>105284</v>
      </c>
      <c r="AV34" s="45">
        <f t="shared" si="105"/>
        <v>141264</v>
      </c>
      <c r="AW34" s="45">
        <f t="shared" si="105"/>
        <v>325944</v>
      </c>
      <c r="AX34" s="45">
        <f t="shared" si="105"/>
        <v>-6500</v>
      </c>
      <c r="AY34" s="45">
        <f t="shared" si="105"/>
        <v>-6500</v>
      </c>
      <c r="AZ34" s="45">
        <f t="shared" si="105"/>
        <v>446418</v>
      </c>
      <c r="BA34" s="45">
        <f t="shared" si="105"/>
        <v>433418</v>
      </c>
      <c r="BB34" s="45">
        <f t="shared" si="105"/>
        <v>816912</v>
      </c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</row>
    <row r="35" spans="1:78" thickTop="1" thickBot="1">
      <c r="A35" s="45">
        <f t="shared" si="2"/>
        <v>30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</row>
    <row r="36" spans="1:78" thickTop="1" thickBot="1">
      <c r="A36" s="45">
        <f t="shared" si="2"/>
        <v>31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</row>
    <row r="37" spans="1:78" thickTop="1" thickBot="1">
      <c r="A37" s="45">
        <f t="shared" ref="A37:A72" si="106">A36+1</f>
        <v>32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</row>
    <row r="38" spans="1:78" thickTop="1" thickBot="1">
      <c r="A38" s="45">
        <f t="shared" si="106"/>
        <v>33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</row>
    <row r="39" spans="1:78" thickTop="1" thickBot="1">
      <c r="A39" s="45">
        <f t="shared" si="106"/>
        <v>34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</row>
    <row r="40" spans="1:78" thickTop="1" thickBot="1">
      <c r="A40" s="45">
        <f t="shared" si="106"/>
        <v>35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</row>
    <row r="41" spans="1:78" thickTop="1" thickBot="1">
      <c r="A41" s="45">
        <f t="shared" si="106"/>
        <v>36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</row>
    <row r="42" spans="1:78" thickTop="1" thickBot="1">
      <c r="A42" s="45">
        <f t="shared" si="106"/>
        <v>37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</row>
    <row r="43" spans="1:78" thickTop="1" thickBot="1">
      <c r="A43" s="45">
        <f t="shared" si="106"/>
        <v>38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</row>
    <row r="44" spans="1:78" thickTop="1" thickBot="1">
      <c r="A44" s="45">
        <f t="shared" si="106"/>
        <v>39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</row>
    <row r="45" spans="1:78" thickTop="1" thickBot="1">
      <c r="A45" s="45">
        <f t="shared" si="106"/>
        <v>40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</row>
    <row r="46" spans="1:78" thickTop="1" thickBot="1">
      <c r="A46" s="45">
        <f t="shared" si="106"/>
        <v>41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</row>
    <row r="47" spans="1:78" thickTop="1" thickBot="1">
      <c r="A47" s="45">
        <f t="shared" si="106"/>
        <v>42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</row>
    <row r="48" spans="1:78" thickTop="1" thickBot="1">
      <c r="A48" s="45">
        <f t="shared" si="106"/>
        <v>43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</row>
    <row r="49" spans="1:78" thickTop="1" thickBot="1">
      <c r="A49" s="45">
        <f t="shared" si="106"/>
        <v>44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</row>
    <row r="50" spans="1:78" thickTop="1" thickBot="1">
      <c r="A50" s="45">
        <f t="shared" si="106"/>
        <v>45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</row>
    <row r="51" spans="1:78" thickTop="1" thickBot="1">
      <c r="A51" s="45">
        <f t="shared" si="106"/>
        <v>46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</row>
    <row r="52" spans="1:78" thickTop="1" thickBot="1">
      <c r="A52" s="45">
        <f t="shared" si="106"/>
        <v>47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</row>
    <row r="53" spans="1:78" thickTop="1" thickBot="1">
      <c r="A53" s="45">
        <f t="shared" si="106"/>
        <v>48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</row>
    <row r="54" spans="1:78" thickTop="1" thickBot="1">
      <c r="A54" s="45">
        <f t="shared" si="106"/>
        <v>49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</row>
    <row r="55" spans="1:78" thickTop="1" thickBot="1">
      <c r="A55" s="45">
        <f t="shared" si="106"/>
        <v>50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</row>
    <row r="56" spans="1:78" thickTop="1" thickBot="1">
      <c r="A56" s="45">
        <f t="shared" si="106"/>
        <v>51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</row>
    <row r="57" spans="1:78" thickTop="1" thickBot="1">
      <c r="A57" s="45">
        <f t="shared" si="106"/>
        <v>52</v>
      </c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</row>
    <row r="58" spans="1:78" thickTop="1" thickBot="1">
      <c r="A58" s="45">
        <f t="shared" si="106"/>
        <v>53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</row>
    <row r="59" spans="1:78" thickTop="1" thickBot="1">
      <c r="A59" s="45">
        <f t="shared" si="106"/>
        <v>54</v>
      </c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</row>
    <row r="60" spans="1:78" thickTop="1" thickBot="1">
      <c r="A60" s="45">
        <f t="shared" si="106"/>
        <v>55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</row>
    <row r="61" spans="1:78" thickTop="1" thickBot="1">
      <c r="A61" s="45">
        <f t="shared" si="106"/>
        <v>56</v>
      </c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</row>
    <row r="62" spans="1:78" thickTop="1" thickBot="1">
      <c r="A62" s="45">
        <f t="shared" si="106"/>
        <v>57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</row>
    <row r="63" spans="1:78" thickTop="1" thickBot="1">
      <c r="A63" s="45">
        <f t="shared" si="106"/>
        <v>58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</row>
    <row r="64" spans="1:78" thickTop="1" thickBot="1">
      <c r="A64" s="45">
        <f t="shared" si="106"/>
        <v>59</v>
      </c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</row>
    <row r="65" spans="1:78" thickTop="1" thickBot="1">
      <c r="A65" s="45">
        <f t="shared" si="106"/>
        <v>60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</row>
    <row r="66" spans="1:78" thickTop="1" thickBot="1">
      <c r="A66" s="45">
        <f t="shared" si="106"/>
        <v>61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</row>
    <row r="67" spans="1:78" thickTop="1" thickBot="1">
      <c r="A67" s="45">
        <f t="shared" si="106"/>
        <v>62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</row>
    <row r="68" spans="1:78" thickTop="1" thickBot="1">
      <c r="A68" s="45">
        <f t="shared" si="106"/>
        <v>63</v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</row>
    <row r="69" spans="1:78" thickTop="1" thickBot="1">
      <c r="A69" s="45">
        <f t="shared" si="106"/>
        <v>64</v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</row>
    <row r="70" spans="1:78" thickTop="1" thickBot="1">
      <c r="A70" s="45">
        <f t="shared" si="106"/>
        <v>65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</row>
    <row r="71" spans="1:78" thickTop="1" thickBot="1">
      <c r="A71" s="45">
        <f t="shared" si="106"/>
        <v>66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</row>
    <row r="72" spans="1:78" thickTop="1" thickBot="1">
      <c r="A72" s="45">
        <f t="shared" si="106"/>
        <v>67</v>
      </c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</row>
    <row r="73" spans="1:78" thickTop="1" thickBot="1">
      <c r="A73" s="45">
        <f t="shared" ref="A73:A136" si="107">A72+1</f>
        <v>68</v>
      </c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</row>
    <row r="74" spans="1:78" thickTop="1" thickBot="1">
      <c r="A74" s="45">
        <f t="shared" si="107"/>
        <v>69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  <c r="BG74" s="45"/>
      <c r="BH74" s="45"/>
      <c r="BI74" s="45"/>
      <c r="BJ74" s="45"/>
      <c r="BK74" s="45"/>
      <c r="BL74" s="45"/>
      <c r="BM74" s="45"/>
      <c r="BN74" s="45"/>
      <c r="BO74" s="45"/>
      <c r="BP74" s="45"/>
      <c r="BQ74" s="45"/>
      <c r="BR74" s="45"/>
      <c r="BS74" s="45"/>
      <c r="BT74" s="45"/>
      <c r="BU74" s="45"/>
      <c r="BV74" s="45"/>
      <c r="BW74" s="45"/>
      <c r="BX74" s="45"/>
      <c r="BY74" s="45"/>
      <c r="BZ74" s="45"/>
    </row>
    <row r="75" spans="1:78" thickTop="1" thickBot="1">
      <c r="A75" s="45">
        <f t="shared" si="107"/>
        <v>70</v>
      </c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  <c r="AR75" s="45"/>
      <c r="AS75" s="45"/>
      <c r="AT75" s="45"/>
      <c r="AU75" s="45"/>
      <c r="AV75" s="45"/>
      <c r="AW75" s="45"/>
      <c r="AX75" s="45"/>
      <c r="AY75" s="45"/>
      <c r="AZ75" s="45"/>
      <c r="BA75" s="45"/>
      <c r="BB75" s="45"/>
      <c r="BC75" s="45"/>
      <c r="BD75" s="45"/>
      <c r="BE75" s="45"/>
      <c r="BF75" s="45"/>
      <c r="BG75" s="45"/>
      <c r="BH75" s="45"/>
      <c r="BI75" s="45"/>
      <c r="BJ75" s="45"/>
      <c r="BK75" s="45"/>
      <c r="BL75" s="45"/>
      <c r="BM75" s="45"/>
      <c r="BN75" s="45"/>
      <c r="BO75" s="45"/>
      <c r="BP75" s="45"/>
      <c r="BQ75" s="45"/>
      <c r="BR75" s="45"/>
      <c r="BS75" s="45"/>
      <c r="BT75" s="45"/>
      <c r="BU75" s="45"/>
      <c r="BV75" s="45"/>
      <c r="BW75" s="45"/>
      <c r="BX75" s="45"/>
      <c r="BY75" s="45"/>
      <c r="BZ75" s="45"/>
    </row>
    <row r="76" spans="1:78" thickTop="1" thickBot="1">
      <c r="A76" s="45">
        <f t="shared" si="107"/>
        <v>71</v>
      </c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  <c r="BA76" s="45"/>
      <c r="BB76" s="45"/>
      <c r="BC76" s="45"/>
      <c r="BD76" s="45"/>
      <c r="BE76" s="45"/>
      <c r="BF76" s="45"/>
      <c r="BG76" s="45"/>
      <c r="BH76" s="45"/>
      <c r="BI76" s="45"/>
      <c r="BJ76" s="45"/>
      <c r="BK76" s="45"/>
      <c r="BL76" s="45"/>
      <c r="BM76" s="45"/>
      <c r="BN76" s="45"/>
      <c r="BO76" s="45"/>
      <c r="BP76" s="45"/>
      <c r="BQ76" s="45"/>
      <c r="BR76" s="45"/>
      <c r="BS76" s="45"/>
      <c r="BT76" s="45"/>
      <c r="BU76" s="45"/>
      <c r="BV76" s="45"/>
      <c r="BW76" s="45"/>
      <c r="BX76" s="45"/>
      <c r="BY76" s="45"/>
      <c r="BZ76" s="45"/>
    </row>
    <row r="77" spans="1:78" thickTop="1" thickBot="1">
      <c r="A77" s="45">
        <f t="shared" si="107"/>
        <v>72</v>
      </c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5"/>
      <c r="AU77" s="45"/>
      <c r="AV77" s="45"/>
      <c r="AW77" s="45"/>
      <c r="AX77" s="45"/>
      <c r="AY77" s="45"/>
      <c r="AZ77" s="45"/>
      <c r="BA77" s="45"/>
      <c r="BB77" s="45"/>
      <c r="BC77" s="45"/>
      <c r="BD77" s="45"/>
      <c r="BE77" s="45"/>
      <c r="BF77" s="45"/>
      <c r="BG77" s="45"/>
      <c r="BH77" s="45"/>
      <c r="BI77" s="45"/>
      <c r="BJ77" s="45"/>
      <c r="BK77" s="45"/>
      <c r="BL77" s="45"/>
      <c r="BM77" s="45"/>
      <c r="BN77" s="45"/>
      <c r="BO77" s="45"/>
      <c r="BP77" s="45"/>
      <c r="BQ77" s="45"/>
      <c r="BR77" s="45"/>
      <c r="BS77" s="45"/>
      <c r="BT77" s="45"/>
      <c r="BU77" s="45"/>
      <c r="BV77" s="45"/>
      <c r="BW77" s="45"/>
      <c r="BX77" s="45"/>
      <c r="BY77" s="45"/>
      <c r="BZ77" s="45"/>
    </row>
    <row r="78" spans="1:78" thickTop="1" thickBot="1">
      <c r="A78" s="45">
        <f t="shared" si="107"/>
        <v>73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45"/>
      <c r="BA78" s="45"/>
      <c r="BB78" s="45"/>
      <c r="BC78" s="45"/>
      <c r="BD78" s="45"/>
      <c r="BE78" s="45"/>
      <c r="BF78" s="45"/>
      <c r="BG78" s="45"/>
      <c r="BH78" s="45"/>
      <c r="BI78" s="45"/>
      <c r="BJ78" s="45"/>
      <c r="BK78" s="45"/>
      <c r="BL78" s="45"/>
      <c r="BM78" s="45"/>
      <c r="BN78" s="45"/>
      <c r="BO78" s="45"/>
      <c r="BP78" s="45"/>
      <c r="BQ78" s="45"/>
      <c r="BR78" s="45"/>
      <c r="BS78" s="45"/>
      <c r="BT78" s="45"/>
      <c r="BU78" s="45"/>
      <c r="BV78" s="45"/>
      <c r="BW78" s="45"/>
      <c r="BX78" s="45"/>
      <c r="BY78" s="45"/>
      <c r="BZ78" s="45"/>
    </row>
    <row r="79" spans="1:78" thickTop="1" thickBot="1">
      <c r="A79" s="45">
        <f t="shared" si="107"/>
        <v>74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  <c r="AT79" s="45"/>
      <c r="AU79" s="45"/>
      <c r="AV79" s="45"/>
      <c r="AW79" s="45"/>
      <c r="AX79" s="45"/>
      <c r="AY79" s="45"/>
      <c r="AZ79" s="45"/>
      <c r="BA79" s="45"/>
      <c r="BB79" s="45"/>
      <c r="BC79" s="45"/>
      <c r="BD79" s="45"/>
      <c r="BE79" s="45"/>
      <c r="BF79" s="45"/>
      <c r="BG79" s="45"/>
      <c r="BH79" s="45"/>
      <c r="BI79" s="45"/>
      <c r="BJ79" s="45"/>
      <c r="BK79" s="45"/>
      <c r="BL79" s="45"/>
      <c r="BM79" s="45"/>
      <c r="BN79" s="45"/>
      <c r="BO79" s="45"/>
      <c r="BP79" s="45"/>
      <c r="BQ79" s="45"/>
      <c r="BR79" s="45"/>
      <c r="BS79" s="45"/>
      <c r="BT79" s="45"/>
      <c r="BU79" s="45"/>
      <c r="BV79" s="45"/>
      <c r="BW79" s="45"/>
      <c r="BX79" s="45"/>
      <c r="BY79" s="45"/>
      <c r="BZ79" s="45"/>
    </row>
    <row r="80" spans="1:78" thickTop="1" thickBot="1">
      <c r="A80" s="45">
        <f t="shared" si="107"/>
        <v>75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45"/>
      <c r="BD80" s="45"/>
      <c r="BE80" s="45"/>
      <c r="BF80" s="45"/>
      <c r="BG80" s="45"/>
      <c r="BH80" s="45"/>
      <c r="BI80" s="45"/>
      <c r="BJ80" s="45"/>
      <c r="BK80" s="45"/>
      <c r="BL80" s="45"/>
      <c r="BM80" s="45"/>
      <c r="BN80" s="45"/>
      <c r="BO80" s="45"/>
      <c r="BP80" s="45"/>
      <c r="BQ80" s="45"/>
      <c r="BR80" s="45"/>
      <c r="BS80" s="45"/>
      <c r="BT80" s="45"/>
      <c r="BU80" s="45"/>
      <c r="BV80" s="45"/>
      <c r="BW80" s="45"/>
      <c r="BX80" s="45"/>
      <c r="BY80" s="45"/>
      <c r="BZ80" s="45"/>
    </row>
    <row r="81" spans="1:78" thickTop="1" thickBot="1">
      <c r="A81" s="45">
        <f t="shared" si="107"/>
        <v>76</v>
      </c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5"/>
      <c r="BE81" s="45"/>
      <c r="BF81" s="45"/>
      <c r="BG81" s="45"/>
      <c r="BH81" s="45"/>
      <c r="BI81" s="45"/>
      <c r="BJ81" s="45"/>
      <c r="BK81" s="45"/>
      <c r="BL81" s="45"/>
      <c r="BM81" s="45"/>
      <c r="BN81" s="45"/>
      <c r="BO81" s="45"/>
      <c r="BP81" s="45"/>
      <c r="BQ81" s="45"/>
      <c r="BR81" s="45"/>
      <c r="BS81" s="45"/>
      <c r="BT81" s="45"/>
      <c r="BU81" s="45"/>
      <c r="BV81" s="45"/>
      <c r="BW81" s="45"/>
      <c r="BX81" s="45"/>
      <c r="BY81" s="45"/>
      <c r="BZ81" s="45"/>
    </row>
    <row r="82" spans="1:78" thickTop="1" thickBot="1">
      <c r="A82" s="45">
        <f t="shared" si="107"/>
        <v>77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45"/>
      <c r="BA82" s="45"/>
      <c r="BB82" s="45"/>
      <c r="BC82" s="45"/>
      <c r="BD82" s="45"/>
      <c r="BE82" s="45"/>
      <c r="BF82" s="45"/>
      <c r="BG82" s="45"/>
      <c r="BH82" s="45"/>
      <c r="BI82" s="45"/>
      <c r="BJ82" s="45"/>
      <c r="BK82" s="45"/>
      <c r="BL82" s="45"/>
      <c r="BM82" s="45"/>
      <c r="BN82" s="45"/>
      <c r="BO82" s="45"/>
      <c r="BP82" s="45"/>
      <c r="BQ82" s="45"/>
      <c r="BR82" s="45"/>
      <c r="BS82" s="45"/>
      <c r="BT82" s="45"/>
      <c r="BU82" s="45"/>
      <c r="BV82" s="45"/>
      <c r="BW82" s="45"/>
      <c r="BX82" s="45"/>
      <c r="BY82" s="45"/>
      <c r="BZ82" s="45"/>
    </row>
    <row r="83" spans="1:78" thickTop="1" thickBot="1">
      <c r="A83" s="45">
        <f t="shared" si="107"/>
        <v>78</v>
      </c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5"/>
      <c r="BG83" s="45"/>
      <c r="BH83" s="45"/>
      <c r="BI83" s="45"/>
      <c r="BJ83" s="45"/>
      <c r="BK83" s="45"/>
      <c r="BL83" s="45"/>
      <c r="BM83" s="45"/>
      <c r="BN83" s="45"/>
      <c r="BO83" s="45"/>
      <c r="BP83" s="45"/>
      <c r="BQ83" s="45"/>
      <c r="BR83" s="45"/>
      <c r="BS83" s="45"/>
      <c r="BT83" s="45"/>
      <c r="BU83" s="45"/>
      <c r="BV83" s="45"/>
      <c r="BW83" s="45"/>
      <c r="BX83" s="45"/>
      <c r="BY83" s="45"/>
      <c r="BZ83" s="45"/>
    </row>
    <row r="84" spans="1:78" thickTop="1" thickBot="1">
      <c r="A84" s="45">
        <f t="shared" si="107"/>
        <v>79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  <c r="AT84" s="45"/>
      <c r="AU84" s="45"/>
      <c r="AV84" s="45"/>
      <c r="AW84" s="45"/>
      <c r="AX84" s="45"/>
      <c r="AY84" s="45"/>
      <c r="AZ84" s="45"/>
      <c r="BA84" s="45"/>
      <c r="BB84" s="45"/>
      <c r="BC84" s="45"/>
      <c r="BD84" s="45"/>
      <c r="BE84" s="45"/>
      <c r="BF84" s="45"/>
      <c r="BG84" s="45"/>
      <c r="BH84" s="45"/>
      <c r="BI84" s="45"/>
      <c r="BJ84" s="45"/>
      <c r="BK84" s="45"/>
      <c r="BL84" s="45"/>
      <c r="BM84" s="45"/>
      <c r="BN84" s="45"/>
      <c r="BO84" s="45"/>
      <c r="BP84" s="45"/>
      <c r="BQ84" s="45"/>
      <c r="BR84" s="45"/>
      <c r="BS84" s="45"/>
      <c r="BT84" s="45"/>
      <c r="BU84" s="45"/>
      <c r="BV84" s="45"/>
      <c r="BW84" s="45"/>
      <c r="BX84" s="45"/>
      <c r="BY84" s="45"/>
      <c r="BZ84" s="45"/>
    </row>
    <row r="85" spans="1:78" thickTop="1" thickBot="1">
      <c r="A85" s="45">
        <f t="shared" si="107"/>
        <v>80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  <c r="AT85" s="45"/>
      <c r="AU85" s="45"/>
      <c r="AV85" s="45"/>
      <c r="AW85" s="45"/>
      <c r="AX85" s="45"/>
      <c r="AY85" s="45"/>
      <c r="AZ85" s="45"/>
      <c r="BA85" s="45"/>
      <c r="BB85" s="45"/>
      <c r="BC85" s="45"/>
      <c r="BD85" s="45"/>
      <c r="BE85" s="45"/>
      <c r="BF85" s="45"/>
      <c r="BG85" s="45"/>
      <c r="BH85" s="45"/>
      <c r="BI85" s="45"/>
      <c r="BJ85" s="45"/>
      <c r="BK85" s="45"/>
      <c r="BL85" s="45"/>
      <c r="BM85" s="45"/>
      <c r="BN85" s="45"/>
      <c r="BO85" s="45"/>
      <c r="BP85" s="45"/>
      <c r="BQ85" s="45"/>
      <c r="BR85" s="45"/>
      <c r="BS85" s="45"/>
      <c r="BT85" s="45"/>
      <c r="BU85" s="45"/>
      <c r="BV85" s="45"/>
      <c r="BW85" s="45"/>
      <c r="BX85" s="45"/>
      <c r="BY85" s="45"/>
      <c r="BZ85" s="45"/>
    </row>
    <row r="86" spans="1:78" thickTop="1" thickBot="1">
      <c r="A86" s="45">
        <f t="shared" si="107"/>
        <v>81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  <c r="AT86" s="45"/>
      <c r="AU86" s="45"/>
      <c r="AV86" s="45"/>
      <c r="AW86" s="45"/>
      <c r="AX86" s="45"/>
      <c r="AY86" s="45"/>
      <c r="AZ86" s="45"/>
      <c r="BA86" s="45"/>
      <c r="BB86" s="45"/>
      <c r="BC86" s="45"/>
      <c r="BD86" s="45"/>
      <c r="BE86" s="45"/>
      <c r="BF86" s="45"/>
      <c r="BG86" s="45"/>
      <c r="BH86" s="45"/>
      <c r="BI86" s="45"/>
      <c r="BJ86" s="45"/>
      <c r="BK86" s="45"/>
      <c r="BL86" s="45"/>
      <c r="BM86" s="45"/>
      <c r="BN86" s="45"/>
      <c r="BO86" s="45"/>
      <c r="BP86" s="45"/>
      <c r="BQ86" s="45"/>
      <c r="BR86" s="45"/>
      <c r="BS86" s="45"/>
      <c r="BT86" s="45"/>
      <c r="BU86" s="45"/>
      <c r="BV86" s="45"/>
      <c r="BW86" s="45"/>
      <c r="BX86" s="45"/>
      <c r="BY86" s="45"/>
      <c r="BZ86" s="45"/>
    </row>
    <row r="87" spans="1:78" thickTop="1" thickBot="1">
      <c r="A87" s="45">
        <f t="shared" si="107"/>
        <v>82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  <c r="AT87" s="45"/>
      <c r="AU87" s="45"/>
      <c r="AV87" s="45"/>
      <c r="AW87" s="45"/>
      <c r="AX87" s="45"/>
      <c r="AY87" s="45"/>
      <c r="AZ87" s="45"/>
      <c r="BA87" s="45"/>
      <c r="BB87" s="45"/>
      <c r="BC87" s="45"/>
      <c r="BD87" s="45"/>
      <c r="BE87" s="45"/>
      <c r="BF87" s="45"/>
      <c r="BG87" s="45"/>
      <c r="BH87" s="45"/>
      <c r="BI87" s="45"/>
      <c r="BJ87" s="45"/>
      <c r="BK87" s="45"/>
      <c r="BL87" s="45"/>
      <c r="BM87" s="45"/>
      <c r="BN87" s="45"/>
      <c r="BO87" s="45"/>
      <c r="BP87" s="45"/>
      <c r="BQ87" s="45"/>
      <c r="BR87" s="45"/>
      <c r="BS87" s="45"/>
      <c r="BT87" s="45"/>
      <c r="BU87" s="45"/>
      <c r="BV87" s="45"/>
      <c r="BW87" s="45"/>
      <c r="BX87" s="45"/>
      <c r="BY87" s="45"/>
      <c r="BZ87" s="45"/>
    </row>
    <row r="88" spans="1:78" thickTop="1" thickBot="1">
      <c r="A88" s="45">
        <f t="shared" si="107"/>
        <v>83</v>
      </c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  <c r="AT88" s="45"/>
      <c r="AU88" s="45"/>
      <c r="AV88" s="45"/>
      <c r="AW88" s="45"/>
      <c r="AX88" s="45"/>
      <c r="AY88" s="45"/>
      <c r="AZ88" s="45"/>
      <c r="BA88" s="45"/>
      <c r="BB88" s="45"/>
      <c r="BC88" s="45"/>
      <c r="BD88" s="45"/>
      <c r="BE88" s="45"/>
      <c r="BF88" s="45"/>
      <c r="BG88" s="45"/>
      <c r="BH88" s="45"/>
      <c r="BI88" s="45"/>
      <c r="BJ88" s="45"/>
      <c r="BK88" s="45"/>
      <c r="BL88" s="45"/>
      <c r="BM88" s="45"/>
      <c r="BN88" s="45"/>
      <c r="BO88" s="45"/>
      <c r="BP88" s="45"/>
      <c r="BQ88" s="45"/>
      <c r="BR88" s="45"/>
      <c r="BS88" s="45"/>
      <c r="BT88" s="45"/>
      <c r="BU88" s="45"/>
      <c r="BV88" s="45"/>
      <c r="BW88" s="45"/>
      <c r="BX88" s="45"/>
      <c r="BY88" s="45"/>
      <c r="BZ88" s="45"/>
    </row>
    <row r="89" spans="1:78" thickTop="1" thickBot="1">
      <c r="A89" s="45">
        <f t="shared" si="107"/>
        <v>84</v>
      </c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  <c r="AT89" s="45"/>
      <c r="AU89" s="45"/>
      <c r="AV89" s="45"/>
      <c r="AW89" s="45"/>
      <c r="AX89" s="45"/>
      <c r="AY89" s="45"/>
      <c r="AZ89" s="45"/>
      <c r="BA89" s="45"/>
      <c r="BB89" s="45"/>
      <c r="BC89" s="45"/>
      <c r="BD89" s="45"/>
      <c r="BE89" s="45"/>
      <c r="BF89" s="45"/>
      <c r="BG89" s="45"/>
      <c r="BH89" s="45"/>
      <c r="BI89" s="45"/>
      <c r="BJ89" s="45"/>
      <c r="BK89" s="45"/>
      <c r="BL89" s="45"/>
      <c r="BM89" s="45"/>
      <c r="BN89" s="45"/>
      <c r="BO89" s="45"/>
      <c r="BP89" s="45"/>
      <c r="BQ89" s="45"/>
      <c r="BR89" s="45"/>
      <c r="BS89" s="45"/>
      <c r="BT89" s="45"/>
      <c r="BU89" s="45"/>
      <c r="BV89" s="45"/>
      <c r="BW89" s="45"/>
      <c r="BX89" s="45"/>
      <c r="BY89" s="45"/>
      <c r="BZ89" s="45"/>
    </row>
    <row r="90" spans="1:78" thickTop="1" thickBot="1">
      <c r="A90" s="45">
        <f t="shared" si="107"/>
        <v>85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5"/>
      <c r="BB90" s="45"/>
      <c r="BC90" s="45"/>
      <c r="BD90" s="45"/>
      <c r="BE90" s="45"/>
      <c r="BF90" s="45"/>
      <c r="BG90" s="45"/>
      <c r="BH90" s="45"/>
      <c r="BI90" s="45"/>
      <c r="BJ90" s="45"/>
      <c r="BK90" s="45"/>
      <c r="BL90" s="45"/>
      <c r="BM90" s="45"/>
      <c r="BN90" s="45"/>
      <c r="BO90" s="45"/>
      <c r="BP90" s="45"/>
      <c r="BQ90" s="45"/>
      <c r="BR90" s="45"/>
      <c r="BS90" s="45"/>
      <c r="BT90" s="45"/>
      <c r="BU90" s="45"/>
      <c r="BV90" s="45"/>
      <c r="BW90" s="45"/>
      <c r="BX90" s="45"/>
      <c r="BY90" s="45"/>
      <c r="BZ90" s="45"/>
    </row>
    <row r="91" spans="1:78" thickTop="1" thickBot="1">
      <c r="A91" s="45">
        <f t="shared" si="107"/>
        <v>86</v>
      </c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  <c r="AR91" s="45"/>
      <c r="AS91" s="45"/>
      <c r="AT91" s="45"/>
      <c r="AU91" s="45"/>
      <c r="AV91" s="45"/>
      <c r="AW91" s="45"/>
      <c r="AX91" s="45"/>
      <c r="AY91" s="45"/>
      <c r="AZ91" s="45"/>
      <c r="BA91" s="45"/>
      <c r="BB91" s="45"/>
      <c r="BC91" s="45"/>
      <c r="BD91" s="45"/>
      <c r="BE91" s="45"/>
      <c r="BF91" s="45"/>
      <c r="BG91" s="45"/>
      <c r="BH91" s="45"/>
      <c r="BI91" s="45"/>
      <c r="BJ91" s="45"/>
      <c r="BK91" s="45"/>
      <c r="BL91" s="45"/>
      <c r="BM91" s="45"/>
      <c r="BN91" s="45"/>
      <c r="BO91" s="45"/>
      <c r="BP91" s="45"/>
      <c r="BQ91" s="45"/>
      <c r="BR91" s="45"/>
      <c r="BS91" s="45"/>
      <c r="BT91" s="45"/>
      <c r="BU91" s="45"/>
      <c r="BV91" s="45"/>
      <c r="BW91" s="45"/>
      <c r="BX91" s="45"/>
      <c r="BY91" s="45"/>
      <c r="BZ91" s="45"/>
    </row>
    <row r="92" spans="1:78" thickTop="1" thickBot="1">
      <c r="A92" s="45">
        <f t="shared" si="107"/>
        <v>87</v>
      </c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  <c r="AT92" s="45"/>
      <c r="AU92" s="45"/>
      <c r="AV92" s="45"/>
      <c r="AW92" s="45"/>
      <c r="AX92" s="45"/>
      <c r="AY92" s="45"/>
      <c r="AZ92" s="45"/>
      <c r="BA92" s="45"/>
      <c r="BB92" s="45"/>
      <c r="BC92" s="45"/>
      <c r="BD92" s="45"/>
      <c r="BE92" s="45"/>
      <c r="BF92" s="45"/>
      <c r="BG92" s="45"/>
      <c r="BH92" s="45"/>
      <c r="BI92" s="45"/>
      <c r="BJ92" s="45"/>
      <c r="BK92" s="45"/>
      <c r="BL92" s="45"/>
      <c r="BM92" s="45"/>
      <c r="BN92" s="45"/>
      <c r="BO92" s="45"/>
      <c r="BP92" s="45"/>
      <c r="BQ92" s="45"/>
      <c r="BR92" s="45"/>
      <c r="BS92" s="45"/>
      <c r="BT92" s="45"/>
      <c r="BU92" s="45"/>
      <c r="BV92" s="45"/>
      <c r="BW92" s="45"/>
      <c r="BX92" s="45"/>
      <c r="BY92" s="45"/>
      <c r="BZ92" s="45"/>
    </row>
    <row r="93" spans="1:78" thickTop="1" thickBot="1">
      <c r="A93" s="45">
        <f t="shared" si="107"/>
        <v>88</v>
      </c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  <c r="AR93" s="45"/>
      <c r="AS93" s="45"/>
      <c r="AT93" s="45"/>
      <c r="AU93" s="45"/>
      <c r="AV93" s="45"/>
      <c r="AW93" s="45"/>
      <c r="AX93" s="45"/>
      <c r="AY93" s="45"/>
      <c r="AZ93" s="45"/>
      <c r="BA93" s="45"/>
      <c r="BB93" s="45"/>
      <c r="BC93" s="45"/>
      <c r="BD93" s="45"/>
      <c r="BE93" s="45"/>
      <c r="BF93" s="45"/>
      <c r="BG93" s="45"/>
      <c r="BH93" s="45"/>
      <c r="BI93" s="45"/>
      <c r="BJ93" s="45"/>
      <c r="BK93" s="45"/>
      <c r="BL93" s="45"/>
      <c r="BM93" s="45"/>
      <c r="BN93" s="45"/>
      <c r="BO93" s="45"/>
      <c r="BP93" s="45"/>
      <c r="BQ93" s="45"/>
      <c r="BR93" s="45"/>
      <c r="BS93" s="45"/>
      <c r="BT93" s="45"/>
      <c r="BU93" s="45"/>
      <c r="BV93" s="45"/>
      <c r="BW93" s="45"/>
      <c r="BX93" s="45"/>
      <c r="BY93" s="45"/>
      <c r="BZ93" s="45"/>
    </row>
    <row r="94" spans="1:78" thickTop="1" thickBot="1">
      <c r="A94" s="45">
        <f t="shared" si="107"/>
        <v>89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  <c r="AT94" s="45"/>
      <c r="AU94" s="45"/>
      <c r="AV94" s="45"/>
      <c r="AW94" s="45"/>
      <c r="AX94" s="45"/>
      <c r="AY94" s="45"/>
      <c r="AZ94" s="45"/>
      <c r="BA94" s="45"/>
      <c r="BB94" s="45"/>
      <c r="BC94" s="45"/>
      <c r="BD94" s="45"/>
      <c r="BE94" s="45"/>
      <c r="BF94" s="45"/>
      <c r="BG94" s="45"/>
      <c r="BH94" s="45"/>
      <c r="BI94" s="45"/>
      <c r="BJ94" s="45"/>
      <c r="BK94" s="45"/>
      <c r="BL94" s="45"/>
      <c r="BM94" s="45"/>
      <c r="BN94" s="45"/>
      <c r="BO94" s="45"/>
      <c r="BP94" s="45"/>
      <c r="BQ94" s="45"/>
      <c r="BR94" s="45"/>
      <c r="BS94" s="45"/>
      <c r="BT94" s="45"/>
      <c r="BU94" s="45"/>
      <c r="BV94" s="45"/>
      <c r="BW94" s="45"/>
      <c r="BX94" s="45"/>
      <c r="BY94" s="45"/>
      <c r="BZ94" s="45"/>
    </row>
    <row r="95" spans="1:78" thickTop="1" thickBot="1">
      <c r="A95" s="45">
        <f t="shared" si="107"/>
        <v>90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  <c r="AT95" s="45"/>
      <c r="AU95" s="45"/>
      <c r="AV95" s="45"/>
      <c r="AW95" s="45"/>
      <c r="AX95" s="45"/>
      <c r="AY95" s="45"/>
      <c r="AZ95" s="45"/>
      <c r="BA95" s="45"/>
      <c r="BB95" s="45"/>
      <c r="BC95" s="45"/>
      <c r="BD95" s="45"/>
      <c r="BE95" s="45"/>
      <c r="BF95" s="45"/>
      <c r="BG95" s="45"/>
      <c r="BH95" s="45"/>
      <c r="BI95" s="45"/>
      <c r="BJ95" s="45"/>
      <c r="BK95" s="45"/>
      <c r="BL95" s="45"/>
      <c r="BM95" s="45"/>
      <c r="BN95" s="45"/>
      <c r="BO95" s="45"/>
      <c r="BP95" s="45"/>
      <c r="BQ95" s="45"/>
      <c r="BR95" s="45"/>
      <c r="BS95" s="45"/>
      <c r="BT95" s="45"/>
      <c r="BU95" s="45"/>
      <c r="BV95" s="45"/>
      <c r="BW95" s="45"/>
      <c r="BX95" s="45"/>
      <c r="BY95" s="45"/>
      <c r="BZ95" s="45"/>
    </row>
    <row r="96" spans="1:78" thickTop="1" thickBot="1">
      <c r="A96" s="45">
        <f t="shared" si="107"/>
        <v>91</v>
      </c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  <c r="AR96" s="45"/>
      <c r="AS96" s="45"/>
      <c r="AT96" s="45"/>
      <c r="AU96" s="45"/>
      <c r="AV96" s="45"/>
      <c r="AW96" s="45"/>
      <c r="AX96" s="45"/>
      <c r="AY96" s="45"/>
      <c r="AZ96" s="45"/>
      <c r="BA96" s="45"/>
      <c r="BB96" s="45"/>
      <c r="BC96" s="45"/>
      <c r="BD96" s="45"/>
      <c r="BE96" s="45"/>
      <c r="BF96" s="45"/>
      <c r="BG96" s="45"/>
      <c r="BH96" s="45"/>
      <c r="BI96" s="45"/>
      <c r="BJ96" s="45"/>
      <c r="BK96" s="45"/>
      <c r="BL96" s="45"/>
      <c r="BM96" s="45"/>
      <c r="BN96" s="45"/>
      <c r="BO96" s="45"/>
      <c r="BP96" s="45"/>
      <c r="BQ96" s="45"/>
      <c r="BR96" s="45"/>
      <c r="BS96" s="45"/>
      <c r="BT96" s="45"/>
      <c r="BU96" s="45"/>
      <c r="BV96" s="45"/>
      <c r="BW96" s="45"/>
      <c r="BX96" s="45"/>
      <c r="BY96" s="45"/>
      <c r="BZ96" s="45"/>
    </row>
    <row r="97" spans="1:78" thickTop="1" thickBot="1">
      <c r="A97" s="45">
        <f t="shared" si="107"/>
        <v>92</v>
      </c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45"/>
      <c r="AS97" s="45"/>
      <c r="AT97" s="45"/>
      <c r="AU97" s="45"/>
      <c r="AV97" s="45"/>
      <c r="AW97" s="45"/>
      <c r="AX97" s="45"/>
      <c r="AY97" s="45"/>
      <c r="AZ97" s="45"/>
      <c r="BA97" s="45"/>
      <c r="BB97" s="45"/>
      <c r="BC97" s="45"/>
      <c r="BD97" s="45"/>
      <c r="BE97" s="45"/>
      <c r="BF97" s="45"/>
      <c r="BG97" s="45"/>
      <c r="BH97" s="45"/>
      <c r="BI97" s="45"/>
      <c r="BJ97" s="45"/>
      <c r="BK97" s="45"/>
      <c r="BL97" s="45"/>
      <c r="BM97" s="45"/>
      <c r="BN97" s="45"/>
      <c r="BO97" s="45"/>
      <c r="BP97" s="45"/>
      <c r="BQ97" s="45"/>
      <c r="BR97" s="45"/>
      <c r="BS97" s="45"/>
      <c r="BT97" s="45"/>
      <c r="BU97" s="45"/>
      <c r="BV97" s="45"/>
      <c r="BW97" s="45"/>
      <c r="BX97" s="45"/>
      <c r="BY97" s="45"/>
      <c r="BZ97" s="45"/>
    </row>
    <row r="98" spans="1:78" thickTop="1" thickBot="1">
      <c r="A98" s="45">
        <f t="shared" si="107"/>
        <v>93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45"/>
      <c r="AS98" s="45"/>
      <c r="AT98" s="45"/>
      <c r="AU98" s="45"/>
      <c r="AV98" s="45"/>
      <c r="AW98" s="45"/>
      <c r="AX98" s="45"/>
      <c r="AY98" s="45"/>
      <c r="AZ98" s="45"/>
      <c r="BA98" s="45"/>
      <c r="BB98" s="45"/>
      <c r="BC98" s="45"/>
      <c r="BD98" s="45"/>
      <c r="BE98" s="45"/>
      <c r="BF98" s="45"/>
      <c r="BG98" s="45"/>
      <c r="BH98" s="45"/>
      <c r="BI98" s="45"/>
      <c r="BJ98" s="45"/>
      <c r="BK98" s="45"/>
      <c r="BL98" s="45"/>
      <c r="BM98" s="45"/>
      <c r="BN98" s="45"/>
      <c r="BO98" s="45"/>
      <c r="BP98" s="45"/>
      <c r="BQ98" s="45"/>
      <c r="BR98" s="45"/>
      <c r="BS98" s="45"/>
      <c r="BT98" s="45"/>
      <c r="BU98" s="45"/>
      <c r="BV98" s="45"/>
      <c r="BW98" s="45"/>
      <c r="BX98" s="45"/>
      <c r="BY98" s="45"/>
      <c r="BZ98" s="45"/>
    </row>
    <row r="99" spans="1:78" thickTop="1" thickBot="1">
      <c r="A99" s="45">
        <f t="shared" si="107"/>
        <v>94</v>
      </c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  <c r="AR99" s="45"/>
      <c r="AS99" s="45"/>
      <c r="AT99" s="45"/>
      <c r="AU99" s="45"/>
      <c r="AV99" s="45"/>
      <c r="AW99" s="45"/>
      <c r="AX99" s="45"/>
      <c r="AY99" s="45"/>
      <c r="AZ99" s="45"/>
      <c r="BA99" s="45"/>
      <c r="BB99" s="45"/>
      <c r="BC99" s="45"/>
      <c r="BD99" s="45"/>
      <c r="BE99" s="45"/>
      <c r="BF99" s="45"/>
      <c r="BG99" s="45"/>
      <c r="BH99" s="45"/>
      <c r="BI99" s="45"/>
      <c r="BJ99" s="45"/>
      <c r="BK99" s="45"/>
      <c r="BL99" s="45"/>
      <c r="BM99" s="45"/>
      <c r="BN99" s="45"/>
      <c r="BO99" s="45"/>
      <c r="BP99" s="45"/>
      <c r="BQ99" s="45"/>
      <c r="BR99" s="45"/>
      <c r="BS99" s="45"/>
      <c r="BT99" s="45"/>
      <c r="BU99" s="45"/>
      <c r="BV99" s="45"/>
      <c r="BW99" s="45"/>
      <c r="BX99" s="45"/>
      <c r="BY99" s="45"/>
      <c r="BZ99" s="45"/>
    </row>
    <row r="100" spans="1:78" thickTop="1" thickBot="1">
      <c r="A100" s="45">
        <f t="shared" si="107"/>
        <v>95</v>
      </c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45"/>
      <c r="AS100" s="45"/>
      <c r="AT100" s="45"/>
      <c r="AU100" s="45"/>
      <c r="AV100" s="45"/>
      <c r="AW100" s="45"/>
      <c r="AX100" s="45"/>
      <c r="AY100" s="45"/>
      <c r="AZ100" s="45"/>
      <c r="BA100" s="45"/>
      <c r="BB100" s="45"/>
      <c r="BC100" s="45"/>
      <c r="BD100" s="45"/>
      <c r="BE100" s="45"/>
      <c r="BF100" s="45"/>
      <c r="BG100" s="45"/>
      <c r="BH100" s="45"/>
      <c r="BI100" s="45"/>
      <c r="BJ100" s="45"/>
      <c r="BK100" s="45"/>
      <c r="BL100" s="45"/>
      <c r="BM100" s="45"/>
      <c r="BN100" s="45"/>
      <c r="BO100" s="45"/>
      <c r="BP100" s="45"/>
      <c r="BQ100" s="45"/>
      <c r="BR100" s="45"/>
      <c r="BS100" s="45"/>
      <c r="BT100" s="45"/>
      <c r="BU100" s="45"/>
      <c r="BV100" s="45"/>
      <c r="BW100" s="45"/>
      <c r="BX100" s="45"/>
      <c r="BY100" s="45"/>
      <c r="BZ100" s="45"/>
    </row>
    <row r="101" spans="1:78" thickTop="1" thickBot="1">
      <c r="A101" s="45">
        <f t="shared" si="107"/>
        <v>96</v>
      </c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  <c r="AR101" s="45"/>
      <c r="AS101" s="45"/>
      <c r="AT101" s="45"/>
      <c r="AU101" s="45"/>
      <c r="AV101" s="45"/>
      <c r="AW101" s="45"/>
      <c r="AX101" s="45"/>
      <c r="AY101" s="45"/>
      <c r="AZ101" s="45"/>
      <c r="BA101" s="45"/>
      <c r="BB101" s="45"/>
      <c r="BC101" s="45"/>
      <c r="BD101" s="45"/>
      <c r="BE101" s="45"/>
      <c r="BF101" s="45"/>
      <c r="BG101" s="45"/>
      <c r="BH101" s="45"/>
      <c r="BI101" s="45"/>
      <c r="BJ101" s="45"/>
      <c r="BK101" s="45"/>
      <c r="BL101" s="45"/>
      <c r="BM101" s="45"/>
      <c r="BN101" s="45"/>
      <c r="BO101" s="45"/>
      <c r="BP101" s="45"/>
      <c r="BQ101" s="45"/>
      <c r="BR101" s="45"/>
      <c r="BS101" s="45"/>
      <c r="BT101" s="45"/>
      <c r="BU101" s="45"/>
      <c r="BV101" s="45"/>
      <c r="BW101" s="45"/>
      <c r="BX101" s="45"/>
      <c r="BY101" s="45"/>
      <c r="BZ101" s="45"/>
    </row>
    <row r="102" spans="1:78" thickTop="1" thickBot="1">
      <c r="A102" s="45">
        <f t="shared" si="107"/>
        <v>97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  <c r="AQ102" s="45"/>
      <c r="AR102" s="45"/>
      <c r="AS102" s="45"/>
      <c r="AT102" s="45"/>
      <c r="AU102" s="45"/>
      <c r="AV102" s="45"/>
      <c r="AW102" s="45"/>
      <c r="AX102" s="45"/>
      <c r="AY102" s="45"/>
      <c r="AZ102" s="45"/>
      <c r="BA102" s="45"/>
      <c r="BB102" s="45"/>
      <c r="BC102" s="45"/>
      <c r="BD102" s="45"/>
      <c r="BE102" s="45"/>
      <c r="BF102" s="45"/>
      <c r="BG102" s="45"/>
      <c r="BH102" s="45"/>
      <c r="BI102" s="45"/>
      <c r="BJ102" s="45"/>
      <c r="BK102" s="45"/>
      <c r="BL102" s="45"/>
      <c r="BM102" s="45"/>
      <c r="BN102" s="45"/>
      <c r="BO102" s="45"/>
      <c r="BP102" s="45"/>
      <c r="BQ102" s="45"/>
      <c r="BR102" s="45"/>
      <c r="BS102" s="45"/>
      <c r="BT102" s="45"/>
      <c r="BU102" s="45"/>
      <c r="BV102" s="45"/>
      <c r="BW102" s="45"/>
      <c r="BX102" s="45"/>
      <c r="BY102" s="45"/>
      <c r="BZ102" s="45"/>
    </row>
    <row r="103" spans="1:78" thickTop="1" thickBot="1">
      <c r="A103" s="45">
        <f t="shared" si="107"/>
        <v>98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  <c r="AR103" s="45"/>
      <c r="AS103" s="45"/>
      <c r="AT103" s="45"/>
      <c r="AU103" s="45"/>
      <c r="AV103" s="45"/>
      <c r="AW103" s="45"/>
      <c r="AX103" s="45"/>
      <c r="AY103" s="45"/>
      <c r="AZ103" s="45"/>
      <c r="BA103" s="45"/>
      <c r="BB103" s="45"/>
      <c r="BC103" s="45"/>
      <c r="BD103" s="45"/>
      <c r="BE103" s="45"/>
      <c r="BF103" s="45"/>
      <c r="BG103" s="45"/>
      <c r="BH103" s="45"/>
      <c r="BI103" s="45"/>
      <c r="BJ103" s="45"/>
      <c r="BK103" s="45"/>
      <c r="BL103" s="45"/>
      <c r="BM103" s="45"/>
      <c r="BN103" s="45"/>
      <c r="BO103" s="45"/>
      <c r="BP103" s="45"/>
      <c r="BQ103" s="45"/>
      <c r="BR103" s="45"/>
      <c r="BS103" s="45"/>
      <c r="BT103" s="45"/>
      <c r="BU103" s="45"/>
      <c r="BV103" s="45"/>
      <c r="BW103" s="45"/>
      <c r="BX103" s="45"/>
      <c r="BY103" s="45"/>
      <c r="BZ103" s="45"/>
    </row>
    <row r="104" spans="1:78" thickTop="1" thickBot="1">
      <c r="A104" s="45">
        <f t="shared" si="107"/>
        <v>99</v>
      </c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  <c r="AR104" s="45"/>
      <c r="AS104" s="45"/>
      <c r="AT104" s="45"/>
      <c r="AU104" s="45"/>
      <c r="AV104" s="45"/>
      <c r="AW104" s="45"/>
      <c r="AX104" s="45"/>
      <c r="AY104" s="45"/>
      <c r="AZ104" s="45"/>
      <c r="BA104" s="45"/>
      <c r="BB104" s="45"/>
      <c r="BC104" s="45"/>
      <c r="BD104" s="45"/>
      <c r="BE104" s="45"/>
      <c r="BF104" s="45"/>
      <c r="BG104" s="45"/>
      <c r="BH104" s="45"/>
      <c r="BI104" s="45"/>
      <c r="BJ104" s="45"/>
      <c r="BK104" s="45"/>
      <c r="BL104" s="45"/>
      <c r="BM104" s="45"/>
      <c r="BN104" s="45"/>
      <c r="BO104" s="45"/>
      <c r="BP104" s="45"/>
      <c r="BQ104" s="45"/>
      <c r="BR104" s="45"/>
      <c r="BS104" s="45"/>
      <c r="BT104" s="45"/>
      <c r="BU104" s="45"/>
      <c r="BV104" s="45"/>
      <c r="BW104" s="45"/>
      <c r="BX104" s="45"/>
      <c r="BY104" s="45"/>
      <c r="BZ104" s="45"/>
    </row>
    <row r="105" spans="1:78" thickTop="1" thickBot="1">
      <c r="A105" s="45">
        <f t="shared" si="107"/>
        <v>100</v>
      </c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  <c r="AQ105" s="45"/>
      <c r="AR105" s="45"/>
      <c r="AS105" s="45"/>
      <c r="AT105" s="45"/>
      <c r="AU105" s="45"/>
      <c r="AV105" s="45"/>
      <c r="AW105" s="45"/>
      <c r="AX105" s="45"/>
      <c r="AY105" s="45"/>
      <c r="AZ105" s="45"/>
      <c r="BA105" s="45"/>
      <c r="BB105" s="45"/>
      <c r="BC105" s="45"/>
      <c r="BD105" s="45"/>
      <c r="BE105" s="45"/>
      <c r="BF105" s="45"/>
      <c r="BG105" s="45"/>
      <c r="BH105" s="45"/>
      <c r="BI105" s="45"/>
      <c r="BJ105" s="45"/>
      <c r="BK105" s="45"/>
      <c r="BL105" s="45"/>
      <c r="BM105" s="45"/>
      <c r="BN105" s="45"/>
      <c r="BO105" s="45"/>
      <c r="BP105" s="45"/>
      <c r="BQ105" s="45"/>
      <c r="BR105" s="45"/>
      <c r="BS105" s="45"/>
      <c r="BT105" s="45"/>
      <c r="BU105" s="45"/>
      <c r="BV105" s="45"/>
      <c r="BW105" s="45"/>
      <c r="BX105" s="45"/>
      <c r="BY105" s="45"/>
      <c r="BZ105" s="45"/>
    </row>
    <row r="106" spans="1:78" thickTop="1" thickBot="1">
      <c r="A106" s="45">
        <f t="shared" si="107"/>
        <v>101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  <c r="AR106" s="45"/>
      <c r="AS106" s="45"/>
      <c r="AT106" s="45"/>
      <c r="AU106" s="45"/>
      <c r="AV106" s="45"/>
      <c r="AW106" s="45"/>
      <c r="AX106" s="45"/>
      <c r="AY106" s="45"/>
      <c r="AZ106" s="45"/>
      <c r="BA106" s="45"/>
      <c r="BB106" s="45"/>
      <c r="BC106" s="45"/>
      <c r="BD106" s="45"/>
      <c r="BE106" s="45"/>
      <c r="BF106" s="45"/>
      <c r="BG106" s="45"/>
      <c r="BH106" s="45"/>
      <c r="BI106" s="45"/>
      <c r="BJ106" s="45"/>
      <c r="BK106" s="45"/>
      <c r="BL106" s="45"/>
      <c r="BM106" s="45"/>
      <c r="BN106" s="45"/>
      <c r="BO106" s="45"/>
      <c r="BP106" s="45"/>
      <c r="BQ106" s="45"/>
      <c r="BR106" s="45"/>
      <c r="BS106" s="45"/>
      <c r="BT106" s="45"/>
      <c r="BU106" s="45"/>
      <c r="BV106" s="45"/>
      <c r="BW106" s="45"/>
      <c r="BX106" s="45"/>
      <c r="BY106" s="45"/>
      <c r="BZ106" s="45"/>
    </row>
    <row r="107" spans="1:78" thickTop="1" thickBot="1">
      <c r="A107" s="45">
        <f t="shared" si="107"/>
        <v>102</v>
      </c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5"/>
      <c r="AP107" s="45"/>
      <c r="AQ107" s="45"/>
      <c r="AR107" s="45"/>
      <c r="AS107" s="45"/>
      <c r="AT107" s="45"/>
      <c r="AU107" s="45"/>
      <c r="AV107" s="45"/>
      <c r="AW107" s="45"/>
      <c r="AX107" s="45"/>
      <c r="AY107" s="45"/>
      <c r="AZ107" s="45"/>
      <c r="BA107" s="45"/>
      <c r="BB107" s="45"/>
      <c r="BC107" s="45"/>
      <c r="BD107" s="45"/>
      <c r="BE107" s="45"/>
      <c r="BF107" s="45"/>
      <c r="BG107" s="45"/>
      <c r="BH107" s="45"/>
      <c r="BI107" s="45"/>
      <c r="BJ107" s="45"/>
      <c r="BK107" s="45"/>
      <c r="BL107" s="45"/>
      <c r="BM107" s="45"/>
      <c r="BN107" s="45"/>
      <c r="BO107" s="45"/>
      <c r="BP107" s="45"/>
      <c r="BQ107" s="45"/>
      <c r="BR107" s="45"/>
      <c r="BS107" s="45"/>
      <c r="BT107" s="45"/>
      <c r="BU107" s="45"/>
      <c r="BV107" s="45"/>
      <c r="BW107" s="45"/>
      <c r="BX107" s="45"/>
      <c r="BY107" s="45"/>
      <c r="BZ107" s="45"/>
    </row>
    <row r="108" spans="1:78" thickTop="1" thickBot="1">
      <c r="A108" s="45">
        <f t="shared" si="107"/>
        <v>103</v>
      </c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  <c r="AQ108" s="45"/>
      <c r="AR108" s="45"/>
      <c r="AS108" s="45"/>
      <c r="AT108" s="45"/>
      <c r="AU108" s="45"/>
      <c r="AV108" s="45"/>
      <c r="AW108" s="45"/>
      <c r="AX108" s="45"/>
      <c r="AY108" s="45"/>
      <c r="AZ108" s="45"/>
      <c r="BA108" s="45"/>
      <c r="BB108" s="45"/>
      <c r="BC108" s="45"/>
      <c r="BD108" s="45"/>
      <c r="BE108" s="45"/>
      <c r="BF108" s="45"/>
      <c r="BG108" s="45"/>
      <c r="BH108" s="45"/>
      <c r="BI108" s="45"/>
      <c r="BJ108" s="45"/>
      <c r="BK108" s="45"/>
      <c r="BL108" s="45"/>
      <c r="BM108" s="45"/>
      <c r="BN108" s="45"/>
      <c r="BO108" s="45"/>
      <c r="BP108" s="45"/>
      <c r="BQ108" s="45"/>
      <c r="BR108" s="45"/>
      <c r="BS108" s="45"/>
      <c r="BT108" s="45"/>
      <c r="BU108" s="45"/>
      <c r="BV108" s="45"/>
      <c r="BW108" s="45"/>
      <c r="BX108" s="45"/>
      <c r="BY108" s="45"/>
      <c r="BZ108" s="45"/>
    </row>
    <row r="109" spans="1:78" thickTop="1" thickBot="1">
      <c r="A109" s="45">
        <f t="shared" si="107"/>
        <v>104</v>
      </c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  <c r="AQ109" s="45"/>
      <c r="AR109" s="45"/>
      <c r="AS109" s="45"/>
      <c r="AT109" s="45"/>
      <c r="AU109" s="45"/>
      <c r="AV109" s="45"/>
      <c r="AW109" s="45"/>
      <c r="AX109" s="45"/>
      <c r="AY109" s="45"/>
      <c r="AZ109" s="45"/>
      <c r="BA109" s="45"/>
      <c r="BB109" s="45"/>
      <c r="BC109" s="45"/>
      <c r="BD109" s="45"/>
      <c r="BE109" s="45"/>
      <c r="BF109" s="45"/>
      <c r="BG109" s="45"/>
      <c r="BH109" s="45"/>
      <c r="BI109" s="45"/>
      <c r="BJ109" s="45"/>
      <c r="BK109" s="45"/>
      <c r="BL109" s="45"/>
      <c r="BM109" s="45"/>
      <c r="BN109" s="45"/>
      <c r="BO109" s="45"/>
      <c r="BP109" s="45"/>
      <c r="BQ109" s="45"/>
      <c r="BR109" s="45"/>
      <c r="BS109" s="45"/>
      <c r="BT109" s="45"/>
      <c r="BU109" s="45"/>
      <c r="BV109" s="45"/>
      <c r="BW109" s="45"/>
      <c r="BX109" s="45"/>
      <c r="BY109" s="45"/>
      <c r="BZ109" s="45"/>
    </row>
    <row r="110" spans="1:78" thickTop="1" thickBot="1">
      <c r="A110" s="45">
        <f t="shared" si="107"/>
        <v>105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  <c r="AR110" s="45"/>
      <c r="AS110" s="45"/>
      <c r="AT110" s="45"/>
      <c r="AU110" s="45"/>
      <c r="AV110" s="45"/>
      <c r="AW110" s="45"/>
      <c r="AX110" s="45"/>
      <c r="AY110" s="45"/>
      <c r="AZ110" s="45"/>
      <c r="BA110" s="45"/>
      <c r="BB110" s="45"/>
      <c r="BC110" s="45"/>
      <c r="BD110" s="45"/>
      <c r="BE110" s="45"/>
      <c r="BF110" s="45"/>
      <c r="BG110" s="45"/>
      <c r="BH110" s="45"/>
      <c r="BI110" s="45"/>
      <c r="BJ110" s="45"/>
      <c r="BK110" s="45"/>
      <c r="BL110" s="45"/>
      <c r="BM110" s="45"/>
      <c r="BN110" s="45"/>
      <c r="BO110" s="45"/>
      <c r="BP110" s="45"/>
      <c r="BQ110" s="45"/>
      <c r="BR110" s="45"/>
      <c r="BS110" s="45"/>
      <c r="BT110" s="45"/>
      <c r="BU110" s="45"/>
      <c r="BV110" s="45"/>
      <c r="BW110" s="45"/>
      <c r="BX110" s="45"/>
      <c r="BY110" s="45"/>
      <c r="BZ110" s="45"/>
    </row>
    <row r="111" spans="1:78" thickTop="1" thickBot="1">
      <c r="A111" s="45">
        <f t="shared" si="107"/>
        <v>106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  <c r="AQ111" s="45"/>
      <c r="AR111" s="45"/>
      <c r="AS111" s="45"/>
      <c r="AT111" s="45"/>
      <c r="AU111" s="45"/>
      <c r="AV111" s="45"/>
      <c r="AW111" s="45"/>
      <c r="AX111" s="45"/>
      <c r="AY111" s="45"/>
      <c r="AZ111" s="45"/>
      <c r="BA111" s="45"/>
      <c r="BB111" s="45"/>
      <c r="BC111" s="45"/>
      <c r="BD111" s="45"/>
      <c r="BE111" s="45"/>
      <c r="BF111" s="45"/>
      <c r="BG111" s="45"/>
      <c r="BH111" s="45"/>
      <c r="BI111" s="45"/>
      <c r="BJ111" s="45"/>
      <c r="BK111" s="45"/>
      <c r="BL111" s="45"/>
      <c r="BM111" s="45"/>
      <c r="BN111" s="45"/>
      <c r="BO111" s="45"/>
      <c r="BP111" s="45"/>
      <c r="BQ111" s="45"/>
      <c r="BR111" s="45"/>
      <c r="BS111" s="45"/>
      <c r="BT111" s="45"/>
      <c r="BU111" s="45"/>
      <c r="BV111" s="45"/>
      <c r="BW111" s="45"/>
      <c r="BX111" s="45"/>
      <c r="BY111" s="45"/>
      <c r="BZ111" s="45"/>
    </row>
    <row r="112" spans="1:78" thickTop="1" thickBot="1">
      <c r="A112" s="45">
        <f t="shared" si="107"/>
        <v>107</v>
      </c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  <c r="AQ112" s="45"/>
      <c r="AR112" s="45"/>
      <c r="AS112" s="45"/>
      <c r="AT112" s="45"/>
      <c r="AU112" s="45"/>
      <c r="AV112" s="45"/>
      <c r="AW112" s="45"/>
      <c r="AX112" s="45"/>
      <c r="AY112" s="45"/>
      <c r="AZ112" s="45"/>
      <c r="BA112" s="45"/>
      <c r="BB112" s="45"/>
      <c r="BC112" s="45"/>
      <c r="BD112" s="45"/>
      <c r="BE112" s="45"/>
      <c r="BF112" s="45"/>
      <c r="BG112" s="45"/>
      <c r="BH112" s="45"/>
      <c r="BI112" s="45"/>
      <c r="BJ112" s="45"/>
      <c r="BK112" s="45"/>
      <c r="BL112" s="45"/>
      <c r="BM112" s="45"/>
      <c r="BN112" s="45"/>
      <c r="BO112" s="45"/>
      <c r="BP112" s="45"/>
      <c r="BQ112" s="45"/>
      <c r="BR112" s="45"/>
      <c r="BS112" s="45"/>
      <c r="BT112" s="45"/>
      <c r="BU112" s="45"/>
      <c r="BV112" s="45"/>
      <c r="BW112" s="45"/>
      <c r="BX112" s="45"/>
      <c r="BY112" s="45"/>
      <c r="BZ112" s="45"/>
    </row>
    <row r="113" spans="1:78" thickTop="1" thickBot="1">
      <c r="A113" s="45">
        <f t="shared" si="107"/>
        <v>108</v>
      </c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AS113" s="45"/>
      <c r="AT113" s="45"/>
      <c r="AU113" s="45"/>
      <c r="AV113" s="45"/>
      <c r="AW113" s="45"/>
      <c r="AX113" s="45"/>
      <c r="AY113" s="45"/>
      <c r="AZ113" s="45"/>
      <c r="BA113" s="45"/>
      <c r="BB113" s="45"/>
      <c r="BC113" s="45"/>
      <c r="BD113" s="45"/>
      <c r="BE113" s="45"/>
      <c r="BF113" s="45"/>
      <c r="BG113" s="45"/>
      <c r="BH113" s="45"/>
      <c r="BI113" s="45"/>
      <c r="BJ113" s="45"/>
      <c r="BK113" s="45"/>
      <c r="BL113" s="45"/>
      <c r="BM113" s="45"/>
      <c r="BN113" s="45"/>
      <c r="BO113" s="45"/>
      <c r="BP113" s="45"/>
      <c r="BQ113" s="45"/>
      <c r="BR113" s="45"/>
      <c r="BS113" s="45"/>
      <c r="BT113" s="45"/>
      <c r="BU113" s="45"/>
      <c r="BV113" s="45"/>
      <c r="BW113" s="45"/>
      <c r="BX113" s="45"/>
      <c r="BY113" s="45"/>
      <c r="BZ113" s="45"/>
    </row>
    <row r="114" spans="1:78" thickTop="1" thickBot="1">
      <c r="A114" s="45">
        <f t="shared" si="107"/>
        <v>109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  <c r="AQ114" s="45"/>
      <c r="AR114" s="45"/>
      <c r="AS114" s="45"/>
      <c r="AT114" s="45"/>
      <c r="AU114" s="45"/>
      <c r="AV114" s="45"/>
      <c r="AW114" s="45"/>
      <c r="AX114" s="45"/>
      <c r="AY114" s="45"/>
      <c r="AZ114" s="45"/>
      <c r="BA114" s="45"/>
      <c r="BB114" s="45"/>
      <c r="BC114" s="45"/>
      <c r="BD114" s="45"/>
      <c r="BE114" s="45"/>
      <c r="BF114" s="45"/>
      <c r="BG114" s="45"/>
      <c r="BH114" s="45"/>
      <c r="BI114" s="45"/>
      <c r="BJ114" s="45"/>
      <c r="BK114" s="45"/>
      <c r="BL114" s="45"/>
      <c r="BM114" s="45"/>
      <c r="BN114" s="45"/>
      <c r="BO114" s="45"/>
      <c r="BP114" s="45"/>
      <c r="BQ114" s="45"/>
      <c r="BR114" s="45"/>
      <c r="BS114" s="45"/>
      <c r="BT114" s="45"/>
      <c r="BU114" s="45"/>
      <c r="BV114" s="45"/>
      <c r="BW114" s="45"/>
      <c r="BX114" s="45"/>
      <c r="BY114" s="45"/>
      <c r="BZ114" s="45"/>
    </row>
    <row r="115" spans="1:78" thickTop="1" thickBot="1">
      <c r="A115" s="45">
        <f t="shared" si="107"/>
        <v>110</v>
      </c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  <c r="AR115" s="45"/>
      <c r="AS115" s="45"/>
      <c r="AT115" s="45"/>
      <c r="AU115" s="45"/>
      <c r="AV115" s="45"/>
      <c r="AW115" s="45"/>
      <c r="AX115" s="45"/>
      <c r="AY115" s="45"/>
      <c r="AZ115" s="45"/>
      <c r="BA115" s="45"/>
      <c r="BB115" s="45"/>
      <c r="BC115" s="45"/>
      <c r="BD115" s="45"/>
      <c r="BE115" s="45"/>
      <c r="BF115" s="45"/>
      <c r="BG115" s="45"/>
      <c r="BH115" s="45"/>
      <c r="BI115" s="45"/>
      <c r="BJ115" s="45"/>
      <c r="BK115" s="45"/>
      <c r="BL115" s="45"/>
      <c r="BM115" s="45"/>
      <c r="BN115" s="45"/>
      <c r="BO115" s="45"/>
      <c r="BP115" s="45"/>
      <c r="BQ115" s="45"/>
      <c r="BR115" s="45"/>
      <c r="BS115" s="45"/>
      <c r="BT115" s="45"/>
      <c r="BU115" s="45"/>
      <c r="BV115" s="45"/>
      <c r="BW115" s="45"/>
      <c r="BX115" s="45"/>
      <c r="BY115" s="45"/>
      <c r="BZ115" s="45"/>
    </row>
    <row r="116" spans="1:78" thickTop="1" thickBot="1">
      <c r="A116" s="45">
        <f t="shared" si="107"/>
        <v>111</v>
      </c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  <c r="AR116" s="45"/>
      <c r="AS116" s="45"/>
      <c r="AT116" s="45"/>
      <c r="AU116" s="45"/>
      <c r="AV116" s="45"/>
      <c r="AW116" s="45"/>
      <c r="AX116" s="45"/>
      <c r="AY116" s="45"/>
      <c r="AZ116" s="45"/>
      <c r="BA116" s="45"/>
      <c r="BB116" s="45"/>
      <c r="BC116" s="45"/>
      <c r="BD116" s="45"/>
      <c r="BE116" s="45"/>
      <c r="BF116" s="45"/>
      <c r="BG116" s="45"/>
      <c r="BH116" s="45"/>
      <c r="BI116" s="45"/>
      <c r="BJ116" s="45"/>
      <c r="BK116" s="45"/>
      <c r="BL116" s="45"/>
      <c r="BM116" s="45"/>
      <c r="BN116" s="45"/>
      <c r="BO116" s="45"/>
      <c r="BP116" s="45"/>
      <c r="BQ116" s="45"/>
      <c r="BR116" s="45"/>
      <c r="BS116" s="45"/>
      <c r="BT116" s="45"/>
      <c r="BU116" s="45"/>
      <c r="BV116" s="45"/>
      <c r="BW116" s="45"/>
      <c r="BX116" s="45"/>
      <c r="BY116" s="45"/>
      <c r="BZ116" s="45"/>
    </row>
    <row r="117" spans="1:78" thickTop="1" thickBot="1">
      <c r="A117" s="45">
        <f t="shared" si="107"/>
        <v>112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  <c r="AR117" s="45"/>
      <c r="AS117" s="45"/>
      <c r="AT117" s="45"/>
      <c r="AU117" s="45"/>
      <c r="AV117" s="45"/>
      <c r="AW117" s="45"/>
      <c r="AX117" s="45"/>
      <c r="AY117" s="45"/>
      <c r="AZ117" s="45"/>
      <c r="BA117" s="45"/>
      <c r="BB117" s="45"/>
      <c r="BC117" s="45"/>
      <c r="BD117" s="45"/>
      <c r="BE117" s="45"/>
      <c r="BF117" s="45"/>
      <c r="BG117" s="45"/>
      <c r="BH117" s="45"/>
      <c r="BI117" s="45"/>
      <c r="BJ117" s="45"/>
      <c r="BK117" s="45"/>
      <c r="BL117" s="45"/>
      <c r="BM117" s="45"/>
      <c r="BN117" s="45"/>
      <c r="BO117" s="45"/>
      <c r="BP117" s="45"/>
      <c r="BQ117" s="45"/>
      <c r="BR117" s="45"/>
      <c r="BS117" s="45"/>
      <c r="BT117" s="45"/>
      <c r="BU117" s="45"/>
      <c r="BV117" s="45"/>
      <c r="BW117" s="45"/>
      <c r="BX117" s="45"/>
      <c r="BY117" s="45"/>
      <c r="BZ117" s="45"/>
    </row>
    <row r="118" spans="1:78" thickTop="1" thickBot="1">
      <c r="A118" s="45">
        <f t="shared" si="107"/>
        <v>113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  <c r="AR118" s="45"/>
      <c r="AS118" s="45"/>
      <c r="AT118" s="45"/>
      <c r="AU118" s="45"/>
      <c r="AV118" s="45"/>
      <c r="AW118" s="45"/>
      <c r="AX118" s="45"/>
      <c r="AY118" s="45"/>
      <c r="AZ118" s="45"/>
      <c r="BA118" s="45"/>
      <c r="BB118" s="45"/>
      <c r="BC118" s="45"/>
      <c r="BD118" s="45"/>
      <c r="BE118" s="45"/>
      <c r="BF118" s="45"/>
      <c r="BG118" s="45"/>
      <c r="BH118" s="45"/>
      <c r="BI118" s="45"/>
      <c r="BJ118" s="45"/>
      <c r="BK118" s="45"/>
      <c r="BL118" s="45"/>
      <c r="BM118" s="45"/>
      <c r="BN118" s="45"/>
      <c r="BO118" s="45"/>
      <c r="BP118" s="45"/>
      <c r="BQ118" s="45"/>
      <c r="BR118" s="45"/>
      <c r="BS118" s="45"/>
      <c r="BT118" s="45"/>
      <c r="BU118" s="45"/>
      <c r="BV118" s="45"/>
      <c r="BW118" s="45"/>
      <c r="BX118" s="45"/>
      <c r="BY118" s="45"/>
      <c r="BZ118" s="45"/>
    </row>
    <row r="119" spans="1:78" thickTop="1" thickBot="1">
      <c r="A119" s="45">
        <f t="shared" si="107"/>
        <v>114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  <c r="AQ119" s="45"/>
      <c r="AR119" s="45"/>
      <c r="AS119" s="45"/>
      <c r="AT119" s="45"/>
      <c r="AU119" s="45"/>
      <c r="AV119" s="45"/>
      <c r="AW119" s="45"/>
      <c r="AX119" s="45"/>
      <c r="AY119" s="45"/>
      <c r="AZ119" s="45"/>
      <c r="BA119" s="45"/>
      <c r="BB119" s="45"/>
      <c r="BC119" s="45"/>
      <c r="BD119" s="45"/>
      <c r="BE119" s="45"/>
      <c r="BF119" s="45"/>
      <c r="BG119" s="45"/>
      <c r="BH119" s="45"/>
      <c r="BI119" s="45"/>
      <c r="BJ119" s="45"/>
      <c r="BK119" s="45"/>
      <c r="BL119" s="45"/>
      <c r="BM119" s="45"/>
      <c r="BN119" s="45"/>
      <c r="BO119" s="45"/>
      <c r="BP119" s="45"/>
      <c r="BQ119" s="45"/>
      <c r="BR119" s="45"/>
      <c r="BS119" s="45"/>
      <c r="BT119" s="45"/>
      <c r="BU119" s="45"/>
      <c r="BV119" s="45"/>
      <c r="BW119" s="45"/>
      <c r="BX119" s="45"/>
      <c r="BY119" s="45"/>
      <c r="BZ119" s="45"/>
    </row>
    <row r="120" spans="1:78" thickTop="1" thickBot="1">
      <c r="A120" s="45">
        <f t="shared" si="107"/>
        <v>115</v>
      </c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  <c r="AQ120" s="45"/>
      <c r="AR120" s="45"/>
      <c r="AS120" s="45"/>
      <c r="AT120" s="45"/>
      <c r="AU120" s="45"/>
      <c r="AV120" s="45"/>
      <c r="AW120" s="45"/>
      <c r="AX120" s="45"/>
      <c r="AY120" s="45"/>
      <c r="AZ120" s="45"/>
      <c r="BA120" s="45"/>
      <c r="BB120" s="45"/>
      <c r="BC120" s="45"/>
      <c r="BD120" s="45"/>
      <c r="BE120" s="45"/>
      <c r="BF120" s="45"/>
      <c r="BG120" s="45"/>
      <c r="BH120" s="45"/>
      <c r="BI120" s="45"/>
      <c r="BJ120" s="45"/>
      <c r="BK120" s="45"/>
      <c r="BL120" s="45"/>
      <c r="BM120" s="45"/>
      <c r="BN120" s="45"/>
      <c r="BO120" s="45"/>
      <c r="BP120" s="45"/>
      <c r="BQ120" s="45"/>
      <c r="BR120" s="45"/>
      <c r="BS120" s="45"/>
      <c r="BT120" s="45"/>
      <c r="BU120" s="45"/>
      <c r="BV120" s="45"/>
      <c r="BW120" s="45"/>
      <c r="BX120" s="45"/>
      <c r="BY120" s="45"/>
      <c r="BZ120" s="45"/>
    </row>
    <row r="121" spans="1:78" thickTop="1" thickBot="1">
      <c r="A121" s="45">
        <f t="shared" si="107"/>
        <v>116</v>
      </c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  <c r="AR121" s="45"/>
      <c r="AS121" s="45"/>
      <c r="AT121" s="45"/>
      <c r="AU121" s="45"/>
      <c r="AV121" s="45"/>
      <c r="AW121" s="45"/>
      <c r="AX121" s="45"/>
      <c r="AY121" s="45"/>
      <c r="AZ121" s="45"/>
      <c r="BA121" s="45"/>
      <c r="BB121" s="45"/>
      <c r="BC121" s="45"/>
      <c r="BD121" s="45"/>
      <c r="BE121" s="45"/>
      <c r="BF121" s="45"/>
      <c r="BG121" s="45"/>
      <c r="BH121" s="45"/>
      <c r="BI121" s="45"/>
      <c r="BJ121" s="45"/>
      <c r="BK121" s="45"/>
      <c r="BL121" s="45"/>
      <c r="BM121" s="45"/>
      <c r="BN121" s="45"/>
      <c r="BO121" s="45"/>
      <c r="BP121" s="45"/>
      <c r="BQ121" s="45"/>
      <c r="BR121" s="45"/>
      <c r="BS121" s="45"/>
      <c r="BT121" s="45"/>
      <c r="BU121" s="45"/>
      <c r="BV121" s="45"/>
      <c r="BW121" s="45"/>
      <c r="BX121" s="45"/>
      <c r="BY121" s="45"/>
      <c r="BZ121" s="45"/>
    </row>
    <row r="122" spans="1:78" thickTop="1" thickBot="1">
      <c r="A122" s="45">
        <f t="shared" si="107"/>
        <v>117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  <c r="AR122" s="45"/>
      <c r="AS122" s="45"/>
      <c r="AT122" s="45"/>
      <c r="AU122" s="45"/>
      <c r="AV122" s="45"/>
      <c r="AW122" s="45"/>
      <c r="AX122" s="45"/>
      <c r="AY122" s="45"/>
      <c r="AZ122" s="45"/>
      <c r="BA122" s="45"/>
      <c r="BB122" s="45"/>
      <c r="BC122" s="45"/>
      <c r="BD122" s="45"/>
      <c r="BE122" s="45"/>
      <c r="BF122" s="45"/>
      <c r="BG122" s="45"/>
      <c r="BH122" s="45"/>
      <c r="BI122" s="45"/>
      <c r="BJ122" s="45"/>
      <c r="BK122" s="45"/>
      <c r="BL122" s="45"/>
      <c r="BM122" s="45"/>
      <c r="BN122" s="45"/>
      <c r="BO122" s="45"/>
      <c r="BP122" s="45"/>
      <c r="BQ122" s="45"/>
      <c r="BR122" s="45"/>
      <c r="BS122" s="45"/>
      <c r="BT122" s="45"/>
      <c r="BU122" s="45"/>
      <c r="BV122" s="45"/>
      <c r="BW122" s="45"/>
      <c r="BX122" s="45"/>
      <c r="BY122" s="45"/>
      <c r="BZ122" s="45"/>
    </row>
    <row r="123" spans="1:78" thickTop="1" thickBot="1">
      <c r="A123" s="45">
        <f t="shared" si="107"/>
        <v>118</v>
      </c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  <c r="AR123" s="45"/>
      <c r="AS123" s="45"/>
      <c r="AT123" s="45"/>
      <c r="AU123" s="45"/>
      <c r="AV123" s="45"/>
      <c r="AW123" s="45"/>
      <c r="AX123" s="45"/>
      <c r="AY123" s="45"/>
      <c r="AZ123" s="45"/>
      <c r="BA123" s="45"/>
      <c r="BB123" s="45"/>
      <c r="BC123" s="45"/>
      <c r="BD123" s="45"/>
      <c r="BE123" s="45"/>
      <c r="BF123" s="45"/>
      <c r="BG123" s="45"/>
      <c r="BH123" s="45"/>
      <c r="BI123" s="45"/>
      <c r="BJ123" s="45"/>
      <c r="BK123" s="45"/>
      <c r="BL123" s="45"/>
      <c r="BM123" s="45"/>
      <c r="BN123" s="45"/>
      <c r="BO123" s="45"/>
      <c r="BP123" s="45"/>
      <c r="BQ123" s="45"/>
      <c r="BR123" s="45"/>
      <c r="BS123" s="45"/>
      <c r="BT123" s="45"/>
      <c r="BU123" s="45"/>
      <c r="BV123" s="45"/>
      <c r="BW123" s="45"/>
      <c r="BX123" s="45"/>
      <c r="BY123" s="45"/>
      <c r="BZ123" s="45"/>
    </row>
    <row r="124" spans="1:78" thickTop="1" thickBot="1">
      <c r="A124" s="45">
        <f t="shared" si="107"/>
        <v>119</v>
      </c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  <c r="AR124" s="45"/>
      <c r="AS124" s="45"/>
      <c r="AT124" s="45"/>
      <c r="AU124" s="45"/>
      <c r="AV124" s="45"/>
      <c r="AW124" s="45"/>
      <c r="AX124" s="45"/>
      <c r="AY124" s="45"/>
      <c r="AZ124" s="45"/>
      <c r="BA124" s="45"/>
      <c r="BB124" s="45"/>
      <c r="BC124" s="45"/>
      <c r="BD124" s="45"/>
      <c r="BE124" s="45"/>
      <c r="BF124" s="45"/>
      <c r="BG124" s="45"/>
      <c r="BH124" s="45"/>
      <c r="BI124" s="45"/>
      <c r="BJ124" s="45"/>
      <c r="BK124" s="45"/>
      <c r="BL124" s="45"/>
      <c r="BM124" s="45"/>
      <c r="BN124" s="45"/>
      <c r="BO124" s="45"/>
      <c r="BP124" s="45"/>
      <c r="BQ124" s="45"/>
      <c r="BR124" s="45"/>
      <c r="BS124" s="45"/>
      <c r="BT124" s="45"/>
      <c r="BU124" s="45"/>
      <c r="BV124" s="45"/>
      <c r="BW124" s="45"/>
      <c r="BX124" s="45"/>
      <c r="BY124" s="45"/>
      <c r="BZ124" s="45"/>
    </row>
    <row r="125" spans="1:78" thickTop="1" thickBot="1">
      <c r="A125" s="45">
        <f t="shared" si="107"/>
        <v>120</v>
      </c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  <c r="AR125" s="45"/>
      <c r="AS125" s="45"/>
      <c r="AT125" s="45"/>
      <c r="AU125" s="45"/>
      <c r="AV125" s="45"/>
      <c r="AW125" s="45"/>
      <c r="AX125" s="45"/>
      <c r="AY125" s="45"/>
      <c r="AZ125" s="45"/>
      <c r="BA125" s="45"/>
      <c r="BB125" s="45"/>
      <c r="BC125" s="45"/>
      <c r="BD125" s="45"/>
      <c r="BE125" s="45"/>
      <c r="BF125" s="45"/>
      <c r="BG125" s="45"/>
      <c r="BH125" s="45"/>
      <c r="BI125" s="45"/>
      <c r="BJ125" s="45"/>
      <c r="BK125" s="45"/>
      <c r="BL125" s="45"/>
      <c r="BM125" s="45"/>
      <c r="BN125" s="45"/>
      <c r="BO125" s="45"/>
      <c r="BP125" s="45"/>
      <c r="BQ125" s="45"/>
      <c r="BR125" s="45"/>
      <c r="BS125" s="45"/>
      <c r="BT125" s="45"/>
      <c r="BU125" s="45"/>
      <c r="BV125" s="45"/>
      <c r="BW125" s="45"/>
      <c r="BX125" s="45"/>
      <c r="BY125" s="45"/>
      <c r="BZ125" s="45"/>
    </row>
    <row r="126" spans="1:78" thickTop="1" thickBot="1">
      <c r="A126" s="45">
        <f t="shared" si="107"/>
        <v>121</v>
      </c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  <c r="AQ126" s="45"/>
      <c r="AR126" s="45"/>
      <c r="AS126" s="45"/>
      <c r="AT126" s="45"/>
      <c r="AU126" s="45"/>
      <c r="AV126" s="45"/>
      <c r="AW126" s="45"/>
      <c r="AX126" s="45"/>
      <c r="AY126" s="45"/>
      <c r="AZ126" s="45"/>
      <c r="BA126" s="45"/>
      <c r="BB126" s="45"/>
      <c r="BC126" s="45"/>
      <c r="BD126" s="45"/>
      <c r="BE126" s="45"/>
      <c r="BF126" s="45"/>
      <c r="BG126" s="45"/>
      <c r="BH126" s="45"/>
      <c r="BI126" s="45"/>
      <c r="BJ126" s="45"/>
      <c r="BK126" s="45"/>
      <c r="BL126" s="45"/>
      <c r="BM126" s="45"/>
      <c r="BN126" s="45"/>
      <c r="BO126" s="45"/>
      <c r="BP126" s="45"/>
      <c r="BQ126" s="45"/>
      <c r="BR126" s="45"/>
      <c r="BS126" s="45"/>
      <c r="BT126" s="45"/>
      <c r="BU126" s="45"/>
      <c r="BV126" s="45"/>
      <c r="BW126" s="45"/>
      <c r="BX126" s="45"/>
      <c r="BY126" s="45"/>
      <c r="BZ126" s="45"/>
    </row>
    <row r="127" spans="1:78" thickTop="1" thickBot="1">
      <c r="A127" s="45">
        <f t="shared" si="107"/>
        <v>122</v>
      </c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45"/>
      <c r="AS127" s="45"/>
      <c r="AT127" s="45"/>
      <c r="AU127" s="45"/>
      <c r="AV127" s="45"/>
      <c r="AW127" s="45"/>
      <c r="AX127" s="45"/>
      <c r="AY127" s="45"/>
      <c r="AZ127" s="45"/>
      <c r="BA127" s="45"/>
      <c r="BB127" s="45"/>
      <c r="BC127" s="45"/>
      <c r="BD127" s="45"/>
      <c r="BE127" s="45"/>
      <c r="BF127" s="45"/>
      <c r="BG127" s="45"/>
      <c r="BH127" s="45"/>
      <c r="BI127" s="45"/>
      <c r="BJ127" s="45"/>
      <c r="BK127" s="45"/>
      <c r="BL127" s="45"/>
      <c r="BM127" s="45"/>
      <c r="BN127" s="45"/>
      <c r="BO127" s="45"/>
      <c r="BP127" s="45"/>
      <c r="BQ127" s="45"/>
      <c r="BR127" s="45"/>
      <c r="BS127" s="45"/>
      <c r="BT127" s="45"/>
      <c r="BU127" s="45"/>
      <c r="BV127" s="45"/>
      <c r="BW127" s="45"/>
      <c r="BX127" s="45"/>
      <c r="BY127" s="45"/>
      <c r="BZ127" s="45"/>
    </row>
    <row r="128" spans="1:78" thickTop="1" thickBot="1">
      <c r="A128" s="45">
        <f t="shared" si="107"/>
        <v>123</v>
      </c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  <c r="AS128" s="45"/>
      <c r="AT128" s="45"/>
      <c r="AU128" s="45"/>
      <c r="AV128" s="45"/>
      <c r="AW128" s="45"/>
      <c r="AX128" s="45"/>
      <c r="AY128" s="45"/>
      <c r="AZ128" s="45"/>
      <c r="BA128" s="45"/>
      <c r="BB128" s="45"/>
      <c r="BC128" s="45"/>
      <c r="BD128" s="45"/>
      <c r="BE128" s="45"/>
      <c r="BF128" s="45"/>
      <c r="BG128" s="45"/>
      <c r="BH128" s="45"/>
      <c r="BI128" s="45"/>
      <c r="BJ128" s="45"/>
      <c r="BK128" s="45"/>
      <c r="BL128" s="45"/>
      <c r="BM128" s="45"/>
      <c r="BN128" s="45"/>
      <c r="BO128" s="45"/>
      <c r="BP128" s="45"/>
      <c r="BQ128" s="45"/>
      <c r="BR128" s="45"/>
      <c r="BS128" s="45"/>
      <c r="BT128" s="45"/>
      <c r="BU128" s="45"/>
      <c r="BV128" s="45"/>
      <c r="BW128" s="45"/>
      <c r="BX128" s="45"/>
      <c r="BY128" s="45"/>
      <c r="BZ128" s="45"/>
    </row>
    <row r="129" spans="1:78" thickTop="1" thickBot="1">
      <c r="A129" s="45">
        <f t="shared" si="107"/>
        <v>124</v>
      </c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  <c r="AQ129" s="45"/>
      <c r="AR129" s="45"/>
      <c r="AS129" s="45"/>
      <c r="AT129" s="45"/>
      <c r="AU129" s="45"/>
      <c r="AV129" s="45"/>
      <c r="AW129" s="45"/>
      <c r="AX129" s="45"/>
      <c r="AY129" s="45"/>
      <c r="AZ129" s="45"/>
      <c r="BA129" s="45"/>
      <c r="BB129" s="45"/>
      <c r="BC129" s="45"/>
      <c r="BD129" s="45"/>
      <c r="BE129" s="45"/>
      <c r="BF129" s="45"/>
      <c r="BG129" s="45"/>
      <c r="BH129" s="45"/>
      <c r="BI129" s="45"/>
      <c r="BJ129" s="45"/>
      <c r="BK129" s="45"/>
      <c r="BL129" s="45"/>
      <c r="BM129" s="45"/>
      <c r="BN129" s="45"/>
      <c r="BO129" s="45"/>
      <c r="BP129" s="45"/>
      <c r="BQ129" s="45"/>
      <c r="BR129" s="45"/>
      <c r="BS129" s="45"/>
      <c r="BT129" s="45"/>
      <c r="BU129" s="45"/>
      <c r="BV129" s="45"/>
      <c r="BW129" s="45"/>
      <c r="BX129" s="45"/>
      <c r="BY129" s="45"/>
      <c r="BZ129" s="45"/>
    </row>
    <row r="130" spans="1:78" thickTop="1" thickBot="1">
      <c r="A130" s="45">
        <f t="shared" si="107"/>
        <v>125</v>
      </c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  <c r="AR130" s="45"/>
      <c r="AS130" s="45"/>
      <c r="AT130" s="45"/>
      <c r="AU130" s="45"/>
      <c r="AV130" s="45"/>
      <c r="AW130" s="45"/>
      <c r="AX130" s="45"/>
      <c r="AY130" s="45"/>
      <c r="AZ130" s="45"/>
      <c r="BA130" s="45"/>
      <c r="BB130" s="45"/>
      <c r="BC130" s="45"/>
      <c r="BD130" s="45"/>
      <c r="BE130" s="45"/>
      <c r="BF130" s="45"/>
      <c r="BG130" s="45"/>
      <c r="BH130" s="45"/>
      <c r="BI130" s="45"/>
      <c r="BJ130" s="45"/>
      <c r="BK130" s="45"/>
      <c r="BL130" s="45"/>
      <c r="BM130" s="45"/>
      <c r="BN130" s="45"/>
      <c r="BO130" s="45"/>
      <c r="BP130" s="45"/>
      <c r="BQ130" s="45"/>
      <c r="BR130" s="45"/>
      <c r="BS130" s="45"/>
      <c r="BT130" s="45"/>
      <c r="BU130" s="45"/>
      <c r="BV130" s="45"/>
      <c r="BW130" s="45"/>
      <c r="BX130" s="45"/>
      <c r="BY130" s="45"/>
      <c r="BZ130" s="45"/>
    </row>
    <row r="131" spans="1:78" thickTop="1" thickBot="1">
      <c r="A131" s="45">
        <f t="shared" si="107"/>
        <v>126</v>
      </c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  <c r="AQ131" s="45"/>
      <c r="AR131" s="45"/>
      <c r="AS131" s="45"/>
      <c r="AT131" s="45"/>
      <c r="AU131" s="45"/>
      <c r="AV131" s="45"/>
      <c r="AW131" s="45"/>
      <c r="AX131" s="45"/>
      <c r="AY131" s="45"/>
      <c r="AZ131" s="45"/>
      <c r="BA131" s="45"/>
      <c r="BB131" s="45"/>
      <c r="BC131" s="45"/>
      <c r="BD131" s="45"/>
      <c r="BE131" s="45"/>
      <c r="BF131" s="45"/>
      <c r="BG131" s="45"/>
      <c r="BH131" s="45"/>
      <c r="BI131" s="45"/>
      <c r="BJ131" s="45"/>
      <c r="BK131" s="45"/>
      <c r="BL131" s="45"/>
      <c r="BM131" s="45"/>
      <c r="BN131" s="45"/>
      <c r="BO131" s="45"/>
      <c r="BP131" s="45"/>
      <c r="BQ131" s="45"/>
      <c r="BR131" s="45"/>
      <c r="BS131" s="45"/>
      <c r="BT131" s="45"/>
      <c r="BU131" s="45"/>
      <c r="BV131" s="45"/>
      <c r="BW131" s="45"/>
      <c r="BX131" s="45"/>
      <c r="BY131" s="45"/>
      <c r="BZ131" s="45"/>
    </row>
    <row r="132" spans="1:78" thickTop="1" thickBot="1">
      <c r="A132" s="45">
        <f t="shared" si="107"/>
        <v>127</v>
      </c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  <c r="AR132" s="45"/>
      <c r="AS132" s="45"/>
      <c r="AT132" s="45"/>
      <c r="AU132" s="45"/>
      <c r="AV132" s="45"/>
      <c r="AW132" s="45"/>
      <c r="AX132" s="45"/>
      <c r="AY132" s="45"/>
      <c r="AZ132" s="45"/>
      <c r="BA132" s="45"/>
      <c r="BB132" s="45"/>
      <c r="BC132" s="45"/>
      <c r="BD132" s="45"/>
      <c r="BE132" s="45"/>
      <c r="BF132" s="45"/>
      <c r="BG132" s="45"/>
      <c r="BH132" s="45"/>
      <c r="BI132" s="45"/>
      <c r="BJ132" s="45"/>
      <c r="BK132" s="45"/>
      <c r="BL132" s="45"/>
      <c r="BM132" s="45"/>
      <c r="BN132" s="45"/>
      <c r="BO132" s="45"/>
      <c r="BP132" s="45"/>
      <c r="BQ132" s="45"/>
      <c r="BR132" s="45"/>
      <c r="BS132" s="45"/>
      <c r="BT132" s="45"/>
      <c r="BU132" s="45"/>
      <c r="BV132" s="45"/>
      <c r="BW132" s="45"/>
      <c r="BX132" s="45"/>
      <c r="BY132" s="45"/>
      <c r="BZ132" s="45"/>
    </row>
    <row r="133" spans="1:78" thickTop="1" thickBot="1">
      <c r="A133" s="45">
        <f t="shared" si="107"/>
        <v>128</v>
      </c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  <c r="AR133" s="45"/>
      <c r="AS133" s="45"/>
      <c r="AT133" s="45"/>
      <c r="AU133" s="45"/>
      <c r="AV133" s="45"/>
      <c r="AW133" s="45"/>
      <c r="AX133" s="45"/>
      <c r="AY133" s="45"/>
      <c r="AZ133" s="45"/>
      <c r="BA133" s="45"/>
      <c r="BB133" s="45"/>
      <c r="BC133" s="45"/>
      <c r="BD133" s="45"/>
      <c r="BE133" s="45"/>
      <c r="BF133" s="45"/>
      <c r="BG133" s="45"/>
      <c r="BH133" s="45"/>
      <c r="BI133" s="45"/>
      <c r="BJ133" s="45"/>
      <c r="BK133" s="45"/>
      <c r="BL133" s="45"/>
      <c r="BM133" s="45"/>
      <c r="BN133" s="45"/>
      <c r="BO133" s="45"/>
      <c r="BP133" s="45"/>
      <c r="BQ133" s="45"/>
      <c r="BR133" s="45"/>
      <c r="BS133" s="45"/>
      <c r="BT133" s="45"/>
      <c r="BU133" s="45"/>
      <c r="BV133" s="45"/>
      <c r="BW133" s="45"/>
      <c r="BX133" s="45"/>
      <c r="BY133" s="45"/>
      <c r="BZ133" s="45"/>
    </row>
    <row r="134" spans="1:78" thickTop="1" thickBot="1">
      <c r="A134" s="45">
        <f t="shared" si="107"/>
        <v>129</v>
      </c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  <c r="AQ134" s="45"/>
      <c r="AR134" s="45"/>
      <c r="AS134" s="45"/>
      <c r="AT134" s="45"/>
      <c r="AU134" s="45"/>
      <c r="AV134" s="45"/>
      <c r="AW134" s="45"/>
      <c r="AX134" s="45"/>
      <c r="AY134" s="45"/>
      <c r="AZ134" s="45"/>
      <c r="BA134" s="45"/>
      <c r="BB134" s="45"/>
      <c r="BC134" s="45"/>
      <c r="BD134" s="45"/>
      <c r="BE134" s="45"/>
      <c r="BF134" s="45"/>
      <c r="BG134" s="45"/>
      <c r="BH134" s="45"/>
      <c r="BI134" s="45"/>
      <c r="BJ134" s="45"/>
      <c r="BK134" s="45"/>
      <c r="BL134" s="45"/>
      <c r="BM134" s="45"/>
      <c r="BN134" s="45"/>
      <c r="BO134" s="45"/>
      <c r="BP134" s="45"/>
      <c r="BQ134" s="45"/>
      <c r="BR134" s="45"/>
      <c r="BS134" s="45"/>
      <c r="BT134" s="45"/>
      <c r="BU134" s="45"/>
      <c r="BV134" s="45"/>
      <c r="BW134" s="45"/>
      <c r="BX134" s="45"/>
      <c r="BY134" s="45"/>
      <c r="BZ134" s="45"/>
    </row>
    <row r="135" spans="1:78" thickTop="1" thickBot="1">
      <c r="A135" s="45">
        <f t="shared" si="107"/>
        <v>130</v>
      </c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  <c r="AQ135" s="45"/>
      <c r="AR135" s="45"/>
      <c r="AS135" s="45"/>
      <c r="AT135" s="45"/>
      <c r="AU135" s="45"/>
      <c r="AV135" s="45"/>
      <c r="AW135" s="45"/>
      <c r="AX135" s="45"/>
      <c r="AY135" s="45"/>
      <c r="AZ135" s="45"/>
      <c r="BA135" s="45"/>
      <c r="BB135" s="45"/>
      <c r="BC135" s="45"/>
      <c r="BD135" s="45"/>
      <c r="BE135" s="45"/>
      <c r="BF135" s="45"/>
      <c r="BG135" s="45"/>
      <c r="BH135" s="45"/>
      <c r="BI135" s="45"/>
      <c r="BJ135" s="45"/>
      <c r="BK135" s="45"/>
      <c r="BL135" s="45"/>
      <c r="BM135" s="45"/>
      <c r="BN135" s="45"/>
      <c r="BO135" s="45"/>
      <c r="BP135" s="45"/>
      <c r="BQ135" s="45"/>
      <c r="BR135" s="45"/>
      <c r="BS135" s="45"/>
      <c r="BT135" s="45"/>
      <c r="BU135" s="45"/>
      <c r="BV135" s="45"/>
      <c r="BW135" s="45"/>
      <c r="BX135" s="45"/>
      <c r="BY135" s="45"/>
      <c r="BZ135" s="45"/>
    </row>
    <row r="136" spans="1:78" thickTop="1" thickBot="1">
      <c r="A136" s="45">
        <f t="shared" si="107"/>
        <v>131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  <c r="AQ136" s="45"/>
      <c r="AR136" s="45"/>
      <c r="AS136" s="45"/>
      <c r="AT136" s="45"/>
      <c r="AU136" s="45"/>
      <c r="AV136" s="45"/>
      <c r="AW136" s="45"/>
      <c r="AX136" s="45"/>
      <c r="AY136" s="45"/>
      <c r="AZ136" s="45"/>
      <c r="BA136" s="45"/>
      <c r="BB136" s="45"/>
      <c r="BC136" s="45"/>
      <c r="BD136" s="45"/>
      <c r="BE136" s="45"/>
      <c r="BF136" s="45"/>
      <c r="BG136" s="45"/>
      <c r="BH136" s="45"/>
      <c r="BI136" s="45"/>
      <c r="BJ136" s="45"/>
      <c r="BK136" s="45"/>
      <c r="BL136" s="45"/>
      <c r="BM136" s="45"/>
      <c r="BN136" s="45"/>
      <c r="BO136" s="45"/>
      <c r="BP136" s="45"/>
      <c r="BQ136" s="45"/>
      <c r="BR136" s="45"/>
      <c r="BS136" s="45"/>
      <c r="BT136" s="45"/>
      <c r="BU136" s="45"/>
      <c r="BV136" s="45"/>
      <c r="BW136" s="45"/>
      <c r="BX136" s="45"/>
      <c r="BY136" s="45"/>
      <c r="BZ136" s="45"/>
    </row>
    <row r="137" spans="1:78" thickTop="1" thickBot="1">
      <c r="A137" s="45">
        <f t="shared" ref="A137:A182" si="108">A136+1</f>
        <v>132</v>
      </c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  <c r="AP137" s="45"/>
      <c r="AQ137" s="45"/>
      <c r="AR137" s="45"/>
      <c r="AS137" s="45"/>
      <c r="AT137" s="45"/>
      <c r="AU137" s="45"/>
      <c r="AV137" s="45"/>
      <c r="AW137" s="45"/>
      <c r="AX137" s="45"/>
      <c r="AY137" s="45"/>
      <c r="AZ137" s="45"/>
      <c r="BA137" s="45"/>
      <c r="BB137" s="45"/>
      <c r="BC137" s="45"/>
      <c r="BD137" s="45"/>
      <c r="BE137" s="45"/>
      <c r="BF137" s="45"/>
      <c r="BG137" s="45"/>
      <c r="BH137" s="45"/>
      <c r="BI137" s="45"/>
      <c r="BJ137" s="45"/>
      <c r="BK137" s="45"/>
      <c r="BL137" s="45"/>
      <c r="BM137" s="45"/>
      <c r="BN137" s="45"/>
      <c r="BO137" s="45"/>
      <c r="BP137" s="45"/>
      <c r="BQ137" s="45"/>
      <c r="BR137" s="45"/>
      <c r="BS137" s="45"/>
      <c r="BT137" s="45"/>
      <c r="BU137" s="45"/>
      <c r="BV137" s="45"/>
      <c r="BW137" s="45"/>
      <c r="BX137" s="45"/>
      <c r="BY137" s="45"/>
      <c r="BZ137" s="45"/>
    </row>
    <row r="138" spans="1:78" thickTop="1" thickBot="1">
      <c r="A138" s="45">
        <f t="shared" si="108"/>
        <v>133</v>
      </c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  <c r="AP138" s="45"/>
      <c r="AQ138" s="45"/>
      <c r="AR138" s="45"/>
      <c r="AS138" s="45"/>
      <c r="AT138" s="45"/>
      <c r="AU138" s="45"/>
      <c r="AV138" s="45"/>
      <c r="AW138" s="45"/>
      <c r="AX138" s="45"/>
      <c r="AY138" s="45"/>
      <c r="AZ138" s="45"/>
      <c r="BA138" s="45"/>
      <c r="BB138" s="45"/>
      <c r="BC138" s="45"/>
      <c r="BD138" s="45"/>
      <c r="BE138" s="45"/>
      <c r="BF138" s="45"/>
      <c r="BG138" s="45"/>
      <c r="BH138" s="45"/>
      <c r="BI138" s="45"/>
      <c r="BJ138" s="45"/>
      <c r="BK138" s="45"/>
      <c r="BL138" s="45"/>
      <c r="BM138" s="45"/>
      <c r="BN138" s="45"/>
      <c r="BO138" s="45"/>
      <c r="BP138" s="45"/>
      <c r="BQ138" s="45"/>
      <c r="BR138" s="45"/>
      <c r="BS138" s="45"/>
      <c r="BT138" s="45"/>
      <c r="BU138" s="45"/>
      <c r="BV138" s="45"/>
      <c r="BW138" s="45"/>
      <c r="BX138" s="45"/>
      <c r="BY138" s="45"/>
      <c r="BZ138" s="45"/>
    </row>
    <row r="139" spans="1:78" thickTop="1" thickBot="1">
      <c r="A139" s="45">
        <f t="shared" si="108"/>
        <v>134</v>
      </c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  <c r="AP139" s="45"/>
      <c r="AQ139" s="45"/>
      <c r="AR139" s="45"/>
      <c r="AS139" s="45"/>
      <c r="AT139" s="45"/>
      <c r="AU139" s="45"/>
      <c r="AV139" s="45"/>
      <c r="AW139" s="45"/>
      <c r="AX139" s="45"/>
      <c r="AY139" s="45"/>
      <c r="AZ139" s="45"/>
      <c r="BA139" s="45"/>
      <c r="BB139" s="45"/>
      <c r="BC139" s="45"/>
      <c r="BD139" s="45"/>
      <c r="BE139" s="45"/>
      <c r="BF139" s="45"/>
      <c r="BG139" s="45"/>
      <c r="BH139" s="45"/>
      <c r="BI139" s="45"/>
      <c r="BJ139" s="45"/>
      <c r="BK139" s="45"/>
      <c r="BL139" s="45"/>
      <c r="BM139" s="45"/>
      <c r="BN139" s="45"/>
      <c r="BO139" s="45"/>
      <c r="BP139" s="45"/>
      <c r="BQ139" s="45"/>
      <c r="BR139" s="45"/>
      <c r="BS139" s="45"/>
      <c r="BT139" s="45"/>
      <c r="BU139" s="45"/>
      <c r="BV139" s="45"/>
      <c r="BW139" s="45"/>
      <c r="BX139" s="45"/>
      <c r="BY139" s="45"/>
      <c r="BZ139" s="45"/>
    </row>
    <row r="140" spans="1:78" thickTop="1" thickBot="1">
      <c r="A140" s="45">
        <f t="shared" si="108"/>
        <v>135</v>
      </c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5"/>
      <c r="AP140" s="45"/>
      <c r="AQ140" s="45"/>
      <c r="AR140" s="45"/>
      <c r="AS140" s="45"/>
      <c r="AT140" s="45"/>
      <c r="AU140" s="45"/>
      <c r="AV140" s="45"/>
      <c r="AW140" s="45"/>
      <c r="AX140" s="45"/>
      <c r="AY140" s="45"/>
      <c r="AZ140" s="45"/>
      <c r="BA140" s="45"/>
      <c r="BB140" s="45"/>
      <c r="BC140" s="45"/>
      <c r="BD140" s="45"/>
      <c r="BE140" s="45"/>
      <c r="BF140" s="45"/>
      <c r="BG140" s="45"/>
      <c r="BH140" s="45"/>
      <c r="BI140" s="45"/>
      <c r="BJ140" s="45"/>
      <c r="BK140" s="45"/>
      <c r="BL140" s="45"/>
      <c r="BM140" s="45"/>
      <c r="BN140" s="45"/>
      <c r="BO140" s="45"/>
      <c r="BP140" s="45"/>
      <c r="BQ140" s="45"/>
      <c r="BR140" s="45"/>
      <c r="BS140" s="45"/>
      <c r="BT140" s="45"/>
      <c r="BU140" s="45"/>
      <c r="BV140" s="45"/>
      <c r="BW140" s="45"/>
      <c r="BX140" s="45"/>
      <c r="BY140" s="45"/>
      <c r="BZ140" s="45"/>
    </row>
    <row r="141" spans="1:78" thickTop="1" thickBot="1">
      <c r="A141" s="45">
        <f t="shared" si="108"/>
        <v>136</v>
      </c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  <c r="AP141" s="45"/>
      <c r="AQ141" s="45"/>
      <c r="AR141" s="45"/>
      <c r="AS141" s="45"/>
      <c r="AT141" s="45"/>
      <c r="AU141" s="45"/>
      <c r="AV141" s="45"/>
      <c r="AW141" s="45"/>
      <c r="AX141" s="45"/>
      <c r="AY141" s="45"/>
      <c r="AZ141" s="45"/>
      <c r="BA141" s="45"/>
      <c r="BB141" s="45"/>
      <c r="BC141" s="45"/>
      <c r="BD141" s="45"/>
      <c r="BE141" s="45"/>
      <c r="BF141" s="45"/>
      <c r="BG141" s="45"/>
      <c r="BH141" s="45"/>
      <c r="BI141" s="45"/>
      <c r="BJ141" s="45"/>
      <c r="BK141" s="45"/>
      <c r="BL141" s="45"/>
      <c r="BM141" s="45"/>
      <c r="BN141" s="45"/>
      <c r="BO141" s="45"/>
      <c r="BP141" s="45"/>
      <c r="BQ141" s="45"/>
      <c r="BR141" s="45"/>
      <c r="BS141" s="45"/>
      <c r="BT141" s="45"/>
      <c r="BU141" s="45"/>
      <c r="BV141" s="45"/>
      <c r="BW141" s="45"/>
      <c r="BX141" s="45"/>
      <c r="BY141" s="45"/>
      <c r="BZ141" s="45"/>
    </row>
    <row r="142" spans="1:78" thickTop="1" thickBot="1">
      <c r="A142" s="45">
        <f t="shared" si="108"/>
        <v>137</v>
      </c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  <c r="AP142" s="45"/>
      <c r="AQ142" s="45"/>
      <c r="AR142" s="45"/>
      <c r="AS142" s="45"/>
      <c r="AT142" s="45"/>
      <c r="AU142" s="45"/>
      <c r="AV142" s="45"/>
      <c r="AW142" s="45"/>
      <c r="AX142" s="45"/>
      <c r="AY142" s="45"/>
      <c r="AZ142" s="45"/>
      <c r="BA142" s="45"/>
      <c r="BB142" s="45"/>
      <c r="BC142" s="45"/>
      <c r="BD142" s="45"/>
      <c r="BE142" s="45"/>
      <c r="BF142" s="45"/>
      <c r="BG142" s="45"/>
      <c r="BH142" s="45"/>
      <c r="BI142" s="45"/>
      <c r="BJ142" s="45"/>
      <c r="BK142" s="45"/>
      <c r="BL142" s="45"/>
      <c r="BM142" s="45"/>
      <c r="BN142" s="45"/>
      <c r="BO142" s="45"/>
      <c r="BP142" s="45"/>
      <c r="BQ142" s="45"/>
      <c r="BR142" s="45"/>
      <c r="BS142" s="45"/>
      <c r="BT142" s="45"/>
      <c r="BU142" s="45"/>
      <c r="BV142" s="45"/>
      <c r="BW142" s="45"/>
      <c r="BX142" s="45"/>
      <c r="BY142" s="45"/>
      <c r="BZ142" s="45"/>
    </row>
    <row r="143" spans="1:78" thickTop="1" thickBot="1">
      <c r="A143" s="45">
        <f t="shared" si="108"/>
        <v>138</v>
      </c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5"/>
      <c r="AP143" s="45"/>
      <c r="AQ143" s="45"/>
      <c r="AR143" s="45"/>
      <c r="AS143" s="45"/>
      <c r="AT143" s="45"/>
      <c r="AU143" s="45"/>
      <c r="AV143" s="45"/>
      <c r="AW143" s="45"/>
      <c r="AX143" s="45"/>
      <c r="AY143" s="45"/>
      <c r="AZ143" s="45"/>
      <c r="BA143" s="45"/>
      <c r="BB143" s="45"/>
      <c r="BC143" s="45"/>
      <c r="BD143" s="45"/>
      <c r="BE143" s="45"/>
      <c r="BF143" s="45"/>
      <c r="BG143" s="45"/>
      <c r="BH143" s="45"/>
      <c r="BI143" s="45"/>
      <c r="BJ143" s="45"/>
      <c r="BK143" s="45"/>
      <c r="BL143" s="45"/>
      <c r="BM143" s="45"/>
      <c r="BN143" s="45"/>
      <c r="BO143" s="45"/>
      <c r="BP143" s="45"/>
      <c r="BQ143" s="45"/>
      <c r="BR143" s="45"/>
      <c r="BS143" s="45"/>
      <c r="BT143" s="45"/>
      <c r="BU143" s="45"/>
      <c r="BV143" s="45"/>
      <c r="BW143" s="45"/>
      <c r="BX143" s="45"/>
      <c r="BY143" s="45"/>
      <c r="BZ143" s="45"/>
    </row>
    <row r="144" spans="1:78" thickTop="1" thickBot="1">
      <c r="A144" s="45">
        <f t="shared" si="108"/>
        <v>139</v>
      </c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5"/>
      <c r="AP144" s="45"/>
      <c r="AQ144" s="45"/>
      <c r="AR144" s="45"/>
      <c r="AS144" s="45"/>
      <c r="AT144" s="45"/>
      <c r="AU144" s="45"/>
      <c r="AV144" s="45"/>
      <c r="AW144" s="45"/>
      <c r="AX144" s="45"/>
      <c r="AY144" s="45"/>
      <c r="AZ144" s="45"/>
      <c r="BA144" s="45"/>
      <c r="BB144" s="45"/>
      <c r="BC144" s="45"/>
      <c r="BD144" s="45"/>
      <c r="BE144" s="45"/>
      <c r="BF144" s="45"/>
      <c r="BG144" s="45"/>
      <c r="BH144" s="45"/>
      <c r="BI144" s="45"/>
      <c r="BJ144" s="45"/>
      <c r="BK144" s="45"/>
      <c r="BL144" s="45"/>
      <c r="BM144" s="45"/>
      <c r="BN144" s="45"/>
      <c r="BO144" s="45"/>
      <c r="BP144" s="45"/>
      <c r="BQ144" s="45"/>
      <c r="BR144" s="45"/>
      <c r="BS144" s="45"/>
      <c r="BT144" s="45"/>
      <c r="BU144" s="45"/>
      <c r="BV144" s="45"/>
      <c r="BW144" s="45"/>
      <c r="BX144" s="45"/>
      <c r="BY144" s="45"/>
      <c r="BZ144" s="45"/>
    </row>
    <row r="145" spans="1:78" thickTop="1" thickBot="1">
      <c r="A145" s="45">
        <f t="shared" si="108"/>
        <v>140</v>
      </c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5"/>
      <c r="AP145" s="45"/>
      <c r="AQ145" s="45"/>
      <c r="AR145" s="45"/>
      <c r="AS145" s="45"/>
      <c r="AT145" s="45"/>
      <c r="AU145" s="45"/>
      <c r="AV145" s="45"/>
      <c r="AW145" s="45"/>
      <c r="AX145" s="45"/>
      <c r="AY145" s="45"/>
      <c r="AZ145" s="45"/>
      <c r="BA145" s="45"/>
      <c r="BB145" s="45"/>
      <c r="BC145" s="45"/>
      <c r="BD145" s="45"/>
      <c r="BE145" s="45"/>
      <c r="BF145" s="45"/>
      <c r="BG145" s="45"/>
      <c r="BH145" s="45"/>
      <c r="BI145" s="45"/>
      <c r="BJ145" s="45"/>
      <c r="BK145" s="45"/>
      <c r="BL145" s="45"/>
      <c r="BM145" s="45"/>
      <c r="BN145" s="45"/>
      <c r="BO145" s="45"/>
      <c r="BP145" s="45"/>
      <c r="BQ145" s="45"/>
      <c r="BR145" s="45"/>
      <c r="BS145" s="45"/>
      <c r="BT145" s="45"/>
      <c r="BU145" s="45"/>
      <c r="BV145" s="45"/>
      <c r="BW145" s="45"/>
      <c r="BX145" s="45"/>
      <c r="BY145" s="45"/>
      <c r="BZ145" s="45"/>
    </row>
    <row r="146" spans="1:78" thickTop="1" thickBot="1">
      <c r="A146" s="45">
        <f t="shared" si="108"/>
        <v>141</v>
      </c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  <c r="AQ146" s="45"/>
      <c r="AR146" s="45"/>
      <c r="AS146" s="45"/>
      <c r="AT146" s="45"/>
      <c r="AU146" s="45"/>
      <c r="AV146" s="45"/>
      <c r="AW146" s="45"/>
      <c r="AX146" s="45"/>
      <c r="AY146" s="45"/>
      <c r="AZ146" s="45"/>
      <c r="BA146" s="45"/>
      <c r="BB146" s="45"/>
      <c r="BC146" s="45"/>
      <c r="BD146" s="45"/>
      <c r="BE146" s="45"/>
      <c r="BF146" s="45"/>
      <c r="BG146" s="45"/>
      <c r="BH146" s="45"/>
      <c r="BI146" s="45"/>
      <c r="BJ146" s="45"/>
      <c r="BK146" s="45"/>
      <c r="BL146" s="45"/>
      <c r="BM146" s="45"/>
      <c r="BN146" s="45"/>
      <c r="BO146" s="45"/>
      <c r="BP146" s="45"/>
      <c r="BQ146" s="45"/>
      <c r="BR146" s="45"/>
      <c r="BS146" s="45"/>
      <c r="BT146" s="45"/>
      <c r="BU146" s="45"/>
      <c r="BV146" s="45"/>
      <c r="BW146" s="45"/>
      <c r="BX146" s="45"/>
      <c r="BY146" s="45"/>
      <c r="BZ146" s="45"/>
    </row>
    <row r="147" spans="1:78" thickTop="1" thickBot="1">
      <c r="A147" s="45">
        <f t="shared" si="108"/>
        <v>142</v>
      </c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  <c r="AQ147" s="45"/>
      <c r="AR147" s="45"/>
      <c r="AS147" s="45"/>
      <c r="AT147" s="45"/>
      <c r="AU147" s="45"/>
      <c r="AV147" s="45"/>
      <c r="AW147" s="45"/>
      <c r="AX147" s="45"/>
      <c r="AY147" s="45"/>
      <c r="AZ147" s="45"/>
      <c r="BA147" s="45"/>
      <c r="BB147" s="45"/>
      <c r="BC147" s="45"/>
      <c r="BD147" s="45"/>
      <c r="BE147" s="45"/>
      <c r="BF147" s="45"/>
      <c r="BG147" s="45"/>
      <c r="BH147" s="45"/>
      <c r="BI147" s="45"/>
      <c r="BJ147" s="45"/>
      <c r="BK147" s="45"/>
      <c r="BL147" s="45"/>
      <c r="BM147" s="45"/>
      <c r="BN147" s="45"/>
      <c r="BO147" s="45"/>
      <c r="BP147" s="45"/>
      <c r="BQ147" s="45"/>
      <c r="BR147" s="45"/>
      <c r="BS147" s="45"/>
      <c r="BT147" s="45"/>
      <c r="BU147" s="45"/>
      <c r="BV147" s="45"/>
      <c r="BW147" s="45"/>
      <c r="BX147" s="45"/>
      <c r="BY147" s="45"/>
      <c r="BZ147" s="45"/>
    </row>
    <row r="148" spans="1:78" thickTop="1" thickBot="1">
      <c r="A148" s="45">
        <f t="shared" si="108"/>
        <v>143</v>
      </c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5"/>
      <c r="AP148" s="45"/>
      <c r="AQ148" s="45"/>
      <c r="AR148" s="45"/>
      <c r="AS148" s="45"/>
      <c r="AT148" s="45"/>
      <c r="AU148" s="45"/>
      <c r="AV148" s="45"/>
      <c r="AW148" s="45"/>
      <c r="AX148" s="45"/>
      <c r="AY148" s="45"/>
      <c r="AZ148" s="45"/>
      <c r="BA148" s="45"/>
      <c r="BB148" s="45"/>
      <c r="BC148" s="45"/>
      <c r="BD148" s="45"/>
      <c r="BE148" s="45"/>
      <c r="BF148" s="45"/>
      <c r="BG148" s="45"/>
      <c r="BH148" s="45"/>
      <c r="BI148" s="45"/>
      <c r="BJ148" s="45"/>
      <c r="BK148" s="45"/>
      <c r="BL148" s="45"/>
      <c r="BM148" s="45"/>
      <c r="BN148" s="45"/>
      <c r="BO148" s="45"/>
      <c r="BP148" s="45"/>
      <c r="BQ148" s="45"/>
      <c r="BR148" s="45"/>
      <c r="BS148" s="45"/>
      <c r="BT148" s="45"/>
      <c r="BU148" s="45"/>
      <c r="BV148" s="45"/>
      <c r="BW148" s="45"/>
      <c r="BX148" s="45"/>
      <c r="BY148" s="45"/>
      <c r="BZ148" s="45"/>
    </row>
    <row r="149" spans="1:78" thickTop="1" thickBot="1">
      <c r="A149" s="45">
        <f t="shared" si="108"/>
        <v>144</v>
      </c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5"/>
      <c r="AP149" s="45"/>
      <c r="AQ149" s="45"/>
      <c r="AR149" s="45"/>
      <c r="AS149" s="45"/>
      <c r="AT149" s="45"/>
      <c r="AU149" s="45"/>
      <c r="AV149" s="45"/>
      <c r="AW149" s="45"/>
      <c r="AX149" s="45"/>
      <c r="AY149" s="45"/>
      <c r="AZ149" s="45"/>
      <c r="BA149" s="45"/>
      <c r="BB149" s="45"/>
      <c r="BC149" s="45"/>
      <c r="BD149" s="45"/>
      <c r="BE149" s="45"/>
      <c r="BF149" s="45"/>
      <c r="BG149" s="45"/>
      <c r="BH149" s="45"/>
      <c r="BI149" s="45"/>
      <c r="BJ149" s="45"/>
      <c r="BK149" s="45"/>
      <c r="BL149" s="45"/>
      <c r="BM149" s="45"/>
      <c r="BN149" s="45"/>
      <c r="BO149" s="45"/>
      <c r="BP149" s="45"/>
      <c r="BQ149" s="45"/>
      <c r="BR149" s="45"/>
      <c r="BS149" s="45"/>
      <c r="BT149" s="45"/>
      <c r="BU149" s="45"/>
      <c r="BV149" s="45"/>
      <c r="BW149" s="45"/>
      <c r="BX149" s="45"/>
      <c r="BY149" s="45"/>
      <c r="BZ149" s="45"/>
    </row>
    <row r="150" spans="1:78" thickTop="1" thickBot="1">
      <c r="A150" s="45">
        <f t="shared" si="108"/>
        <v>145</v>
      </c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5"/>
      <c r="AP150" s="45"/>
      <c r="AQ150" s="45"/>
      <c r="AR150" s="45"/>
      <c r="AS150" s="45"/>
      <c r="AT150" s="45"/>
      <c r="AU150" s="45"/>
      <c r="AV150" s="45"/>
      <c r="AW150" s="45"/>
      <c r="AX150" s="45"/>
      <c r="AY150" s="45"/>
      <c r="AZ150" s="45"/>
      <c r="BA150" s="45"/>
      <c r="BB150" s="45"/>
      <c r="BC150" s="45"/>
      <c r="BD150" s="45"/>
      <c r="BE150" s="45"/>
      <c r="BF150" s="45"/>
      <c r="BG150" s="45"/>
      <c r="BH150" s="45"/>
      <c r="BI150" s="45"/>
      <c r="BJ150" s="45"/>
      <c r="BK150" s="45"/>
      <c r="BL150" s="45"/>
      <c r="BM150" s="45"/>
      <c r="BN150" s="45"/>
      <c r="BO150" s="45"/>
      <c r="BP150" s="45"/>
      <c r="BQ150" s="45"/>
      <c r="BR150" s="45"/>
      <c r="BS150" s="45"/>
      <c r="BT150" s="45"/>
      <c r="BU150" s="45"/>
      <c r="BV150" s="45"/>
      <c r="BW150" s="45"/>
      <c r="BX150" s="45"/>
      <c r="BY150" s="45"/>
      <c r="BZ150" s="45"/>
    </row>
    <row r="151" spans="1:78" thickTop="1" thickBot="1">
      <c r="A151" s="45">
        <f t="shared" si="108"/>
        <v>146</v>
      </c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5"/>
      <c r="AP151" s="45"/>
      <c r="AQ151" s="45"/>
      <c r="AR151" s="45"/>
      <c r="AS151" s="45"/>
      <c r="AT151" s="45"/>
      <c r="AU151" s="45"/>
      <c r="AV151" s="45"/>
      <c r="AW151" s="45"/>
      <c r="AX151" s="45"/>
      <c r="AY151" s="45"/>
      <c r="AZ151" s="45"/>
      <c r="BA151" s="45"/>
      <c r="BB151" s="45"/>
      <c r="BC151" s="45"/>
      <c r="BD151" s="45"/>
      <c r="BE151" s="45"/>
      <c r="BF151" s="45"/>
      <c r="BG151" s="45"/>
      <c r="BH151" s="45"/>
      <c r="BI151" s="45"/>
      <c r="BJ151" s="45"/>
      <c r="BK151" s="45"/>
      <c r="BL151" s="45"/>
      <c r="BM151" s="45"/>
      <c r="BN151" s="45"/>
      <c r="BO151" s="45"/>
      <c r="BP151" s="45"/>
      <c r="BQ151" s="45"/>
      <c r="BR151" s="45"/>
      <c r="BS151" s="45"/>
      <c r="BT151" s="45"/>
      <c r="BU151" s="45"/>
      <c r="BV151" s="45"/>
      <c r="BW151" s="45"/>
      <c r="BX151" s="45"/>
      <c r="BY151" s="45"/>
      <c r="BZ151" s="45"/>
    </row>
    <row r="152" spans="1:78" thickTop="1" thickBot="1">
      <c r="A152" s="45">
        <f t="shared" si="108"/>
        <v>147</v>
      </c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5"/>
      <c r="AP152" s="45"/>
      <c r="AQ152" s="45"/>
      <c r="AR152" s="45"/>
      <c r="AS152" s="45"/>
      <c r="AT152" s="45"/>
      <c r="AU152" s="45"/>
      <c r="AV152" s="45"/>
      <c r="AW152" s="45"/>
      <c r="AX152" s="45"/>
      <c r="AY152" s="45"/>
      <c r="AZ152" s="45"/>
      <c r="BA152" s="45"/>
      <c r="BB152" s="45"/>
      <c r="BC152" s="45"/>
      <c r="BD152" s="45"/>
      <c r="BE152" s="45"/>
      <c r="BF152" s="45"/>
      <c r="BG152" s="45"/>
      <c r="BH152" s="45"/>
      <c r="BI152" s="45"/>
      <c r="BJ152" s="45"/>
      <c r="BK152" s="45"/>
      <c r="BL152" s="45"/>
      <c r="BM152" s="45"/>
      <c r="BN152" s="45"/>
      <c r="BO152" s="45"/>
      <c r="BP152" s="45"/>
      <c r="BQ152" s="45"/>
      <c r="BR152" s="45"/>
      <c r="BS152" s="45"/>
      <c r="BT152" s="45"/>
      <c r="BU152" s="45"/>
      <c r="BV152" s="45"/>
      <c r="BW152" s="45"/>
      <c r="BX152" s="45"/>
      <c r="BY152" s="45"/>
      <c r="BZ152" s="45"/>
    </row>
    <row r="153" spans="1:78" thickTop="1" thickBot="1">
      <c r="A153" s="45">
        <f t="shared" si="108"/>
        <v>148</v>
      </c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  <c r="AQ153" s="45"/>
      <c r="AR153" s="45"/>
      <c r="AS153" s="45"/>
      <c r="AT153" s="45"/>
      <c r="AU153" s="45"/>
      <c r="AV153" s="45"/>
      <c r="AW153" s="45"/>
      <c r="AX153" s="45"/>
      <c r="AY153" s="45"/>
      <c r="AZ153" s="45"/>
      <c r="BA153" s="45"/>
      <c r="BB153" s="45"/>
      <c r="BC153" s="45"/>
      <c r="BD153" s="45"/>
      <c r="BE153" s="45"/>
      <c r="BF153" s="45"/>
      <c r="BG153" s="45"/>
      <c r="BH153" s="45"/>
      <c r="BI153" s="45"/>
      <c r="BJ153" s="45"/>
      <c r="BK153" s="45"/>
      <c r="BL153" s="45"/>
      <c r="BM153" s="45"/>
      <c r="BN153" s="45"/>
      <c r="BO153" s="45"/>
      <c r="BP153" s="45"/>
      <c r="BQ153" s="45"/>
      <c r="BR153" s="45"/>
      <c r="BS153" s="45"/>
      <c r="BT153" s="45"/>
      <c r="BU153" s="45"/>
      <c r="BV153" s="45"/>
      <c r="BW153" s="45"/>
      <c r="BX153" s="45"/>
      <c r="BY153" s="45"/>
      <c r="BZ153" s="45"/>
    </row>
    <row r="154" spans="1:78" thickTop="1" thickBot="1">
      <c r="A154" s="45">
        <f t="shared" si="108"/>
        <v>149</v>
      </c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5"/>
      <c r="AP154" s="45"/>
      <c r="AQ154" s="45"/>
      <c r="AR154" s="45"/>
      <c r="AS154" s="45"/>
      <c r="AT154" s="45"/>
      <c r="AU154" s="45"/>
      <c r="AV154" s="45"/>
      <c r="AW154" s="45"/>
      <c r="AX154" s="45"/>
      <c r="AY154" s="45"/>
      <c r="AZ154" s="45"/>
      <c r="BA154" s="45"/>
      <c r="BB154" s="45"/>
      <c r="BC154" s="45"/>
      <c r="BD154" s="45"/>
      <c r="BE154" s="45"/>
      <c r="BF154" s="45"/>
      <c r="BG154" s="45"/>
      <c r="BH154" s="45"/>
      <c r="BI154" s="45"/>
      <c r="BJ154" s="45"/>
      <c r="BK154" s="45"/>
      <c r="BL154" s="45"/>
      <c r="BM154" s="45"/>
      <c r="BN154" s="45"/>
      <c r="BO154" s="45"/>
      <c r="BP154" s="45"/>
      <c r="BQ154" s="45"/>
      <c r="BR154" s="45"/>
      <c r="BS154" s="45"/>
      <c r="BT154" s="45"/>
      <c r="BU154" s="45"/>
      <c r="BV154" s="45"/>
      <c r="BW154" s="45"/>
      <c r="BX154" s="45"/>
      <c r="BY154" s="45"/>
      <c r="BZ154" s="45"/>
    </row>
    <row r="155" spans="1:78" thickTop="1" thickBot="1">
      <c r="A155" s="45">
        <f t="shared" si="108"/>
        <v>150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  <c r="AS155" s="45"/>
      <c r="AT155" s="45"/>
      <c r="AU155" s="45"/>
      <c r="AV155" s="45"/>
      <c r="AW155" s="45"/>
      <c r="AX155" s="45"/>
      <c r="AY155" s="45"/>
      <c r="AZ155" s="45"/>
      <c r="BA155" s="45"/>
      <c r="BB155" s="45"/>
      <c r="BC155" s="45"/>
      <c r="BD155" s="45"/>
      <c r="BE155" s="45"/>
      <c r="BF155" s="45"/>
      <c r="BG155" s="45"/>
      <c r="BH155" s="45"/>
      <c r="BI155" s="45"/>
      <c r="BJ155" s="45"/>
      <c r="BK155" s="45"/>
      <c r="BL155" s="45"/>
      <c r="BM155" s="45"/>
      <c r="BN155" s="45"/>
      <c r="BO155" s="45"/>
      <c r="BP155" s="45"/>
      <c r="BQ155" s="45"/>
      <c r="BR155" s="45"/>
      <c r="BS155" s="45"/>
      <c r="BT155" s="45"/>
      <c r="BU155" s="45"/>
      <c r="BV155" s="45"/>
      <c r="BW155" s="45"/>
      <c r="BX155" s="45"/>
      <c r="BY155" s="45"/>
      <c r="BZ155" s="45"/>
    </row>
    <row r="156" spans="1:78" thickTop="1" thickBot="1">
      <c r="A156" s="45">
        <f t="shared" si="108"/>
        <v>151</v>
      </c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5"/>
      <c r="AP156" s="45"/>
      <c r="AQ156" s="45"/>
      <c r="AR156" s="45"/>
      <c r="AS156" s="45"/>
      <c r="AT156" s="45"/>
      <c r="AU156" s="45"/>
      <c r="AV156" s="45"/>
      <c r="AW156" s="45"/>
      <c r="AX156" s="45"/>
      <c r="AY156" s="45"/>
      <c r="AZ156" s="45"/>
      <c r="BA156" s="45"/>
      <c r="BB156" s="45"/>
      <c r="BC156" s="45"/>
      <c r="BD156" s="45"/>
      <c r="BE156" s="45"/>
      <c r="BF156" s="45"/>
      <c r="BG156" s="45"/>
      <c r="BH156" s="45"/>
      <c r="BI156" s="45"/>
      <c r="BJ156" s="45"/>
      <c r="BK156" s="45"/>
      <c r="BL156" s="45"/>
      <c r="BM156" s="45"/>
      <c r="BN156" s="45"/>
      <c r="BO156" s="45"/>
      <c r="BP156" s="45"/>
      <c r="BQ156" s="45"/>
      <c r="BR156" s="45"/>
      <c r="BS156" s="45"/>
      <c r="BT156" s="45"/>
      <c r="BU156" s="45"/>
      <c r="BV156" s="45"/>
      <c r="BW156" s="45"/>
      <c r="BX156" s="45"/>
      <c r="BY156" s="45"/>
      <c r="BZ156" s="45"/>
    </row>
    <row r="157" spans="1:78" thickTop="1" thickBot="1">
      <c r="A157" s="45">
        <f t="shared" si="108"/>
        <v>152</v>
      </c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  <c r="AQ157" s="45"/>
      <c r="AR157" s="45"/>
      <c r="AS157" s="45"/>
      <c r="AT157" s="45"/>
      <c r="AU157" s="45"/>
      <c r="AV157" s="45"/>
      <c r="AW157" s="45"/>
      <c r="AX157" s="45"/>
      <c r="AY157" s="45"/>
      <c r="AZ157" s="45"/>
      <c r="BA157" s="45"/>
      <c r="BB157" s="45"/>
      <c r="BC157" s="45"/>
      <c r="BD157" s="45"/>
      <c r="BE157" s="45"/>
      <c r="BF157" s="45"/>
      <c r="BG157" s="45"/>
      <c r="BH157" s="45"/>
      <c r="BI157" s="45"/>
      <c r="BJ157" s="45"/>
      <c r="BK157" s="45"/>
      <c r="BL157" s="45"/>
      <c r="BM157" s="45"/>
      <c r="BN157" s="45"/>
      <c r="BO157" s="45"/>
      <c r="BP157" s="45"/>
      <c r="BQ157" s="45"/>
      <c r="BR157" s="45"/>
      <c r="BS157" s="45"/>
      <c r="BT157" s="45"/>
      <c r="BU157" s="45"/>
      <c r="BV157" s="45"/>
      <c r="BW157" s="45"/>
      <c r="BX157" s="45"/>
      <c r="BY157" s="45"/>
      <c r="BZ157" s="45"/>
    </row>
    <row r="158" spans="1:78" thickTop="1" thickBot="1">
      <c r="A158" s="45">
        <f t="shared" si="108"/>
        <v>153</v>
      </c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  <c r="AR158" s="45"/>
      <c r="AS158" s="45"/>
      <c r="AT158" s="45"/>
      <c r="AU158" s="45"/>
      <c r="AV158" s="45"/>
      <c r="AW158" s="45"/>
      <c r="AX158" s="45"/>
      <c r="AY158" s="45"/>
      <c r="AZ158" s="45"/>
      <c r="BA158" s="45"/>
      <c r="BB158" s="45"/>
      <c r="BC158" s="45"/>
      <c r="BD158" s="45"/>
      <c r="BE158" s="45"/>
      <c r="BF158" s="45"/>
      <c r="BG158" s="45"/>
      <c r="BH158" s="45"/>
      <c r="BI158" s="45"/>
      <c r="BJ158" s="45"/>
      <c r="BK158" s="45"/>
      <c r="BL158" s="45"/>
      <c r="BM158" s="45"/>
      <c r="BN158" s="45"/>
      <c r="BO158" s="45"/>
      <c r="BP158" s="45"/>
      <c r="BQ158" s="45"/>
      <c r="BR158" s="45"/>
      <c r="BS158" s="45"/>
      <c r="BT158" s="45"/>
      <c r="BU158" s="45"/>
      <c r="BV158" s="45"/>
      <c r="BW158" s="45"/>
      <c r="BX158" s="45"/>
      <c r="BY158" s="45"/>
      <c r="BZ158" s="45"/>
    </row>
    <row r="159" spans="1:78" thickTop="1" thickBot="1">
      <c r="A159" s="45">
        <f t="shared" si="108"/>
        <v>154</v>
      </c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5"/>
      <c r="AP159" s="45"/>
      <c r="AQ159" s="45"/>
      <c r="AR159" s="45"/>
      <c r="AS159" s="45"/>
      <c r="AT159" s="45"/>
      <c r="AU159" s="45"/>
      <c r="AV159" s="45"/>
      <c r="AW159" s="45"/>
      <c r="AX159" s="45"/>
      <c r="AY159" s="45"/>
      <c r="AZ159" s="45"/>
      <c r="BA159" s="45"/>
      <c r="BB159" s="45"/>
      <c r="BC159" s="45"/>
      <c r="BD159" s="45"/>
      <c r="BE159" s="45"/>
      <c r="BF159" s="45"/>
      <c r="BG159" s="45"/>
      <c r="BH159" s="45"/>
      <c r="BI159" s="45"/>
      <c r="BJ159" s="45"/>
      <c r="BK159" s="45"/>
      <c r="BL159" s="45"/>
      <c r="BM159" s="45"/>
      <c r="BN159" s="45"/>
      <c r="BO159" s="45"/>
      <c r="BP159" s="45"/>
      <c r="BQ159" s="45"/>
      <c r="BR159" s="45"/>
      <c r="BS159" s="45"/>
      <c r="BT159" s="45"/>
      <c r="BU159" s="45"/>
      <c r="BV159" s="45"/>
      <c r="BW159" s="45"/>
      <c r="BX159" s="45"/>
      <c r="BY159" s="45"/>
      <c r="BZ159" s="45"/>
    </row>
    <row r="160" spans="1:78" thickTop="1" thickBot="1">
      <c r="A160" s="45">
        <f t="shared" si="108"/>
        <v>155</v>
      </c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  <c r="AP160" s="45"/>
      <c r="AQ160" s="45"/>
      <c r="AR160" s="45"/>
      <c r="AS160" s="45"/>
      <c r="AT160" s="45"/>
      <c r="AU160" s="45"/>
      <c r="AV160" s="45"/>
      <c r="AW160" s="45"/>
      <c r="AX160" s="45"/>
      <c r="AY160" s="45"/>
      <c r="AZ160" s="45"/>
      <c r="BA160" s="45"/>
      <c r="BB160" s="45"/>
      <c r="BC160" s="45"/>
      <c r="BD160" s="45"/>
      <c r="BE160" s="45"/>
      <c r="BF160" s="45"/>
      <c r="BG160" s="45"/>
      <c r="BH160" s="45"/>
      <c r="BI160" s="45"/>
      <c r="BJ160" s="45"/>
      <c r="BK160" s="45"/>
      <c r="BL160" s="45"/>
      <c r="BM160" s="45"/>
      <c r="BN160" s="45"/>
      <c r="BO160" s="45"/>
      <c r="BP160" s="45"/>
      <c r="BQ160" s="45"/>
      <c r="BR160" s="45"/>
      <c r="BS160" s="45"/>
      <c r="BT160" s="45"/>
      <c r="BU160" s="45"/>
      <c r="BV160" s="45"/>
      <c r="BW160" s="45"/>
      <c r="BX160" s="45"/>
      <c r="BY160" s="45"/>
      <c r="BZ160" s="45"/>
    </row>
    <row r="161" spans="1:78" thickTop="1" thickBot="1">
      <c r="A161" s="45">
        <f t="shared" si="108"/>
        <v>156</v>
      </c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5"/>
      <c r="AP161" s="45"/>
      <c r="AQ161" s="45"/>
      <c r="AR161" s="45"/>
      <c r="AS161" s="45"/>
      <c r="AT161" s="45"/>
      <c r="AU161" s="45"/>
      <c r="AV161" s="45"/>
      <c r="AW161" s="45"/>
      <c r="AX161" s="45"/>
      <c r="AY161" s="45"/>
      <c r="AZ161" s="45"/>
      <c r="BA161" s="45"/>
      <c r="BB161" s="45"/>
      <c r="BC161" s="45"/>
      <c r="BD161" s="45"/>
      <c r="BE161" s="45"/>
      <c r="BF161" s="45"/>
      <c r="BG161" s="45"/>
      <c r="BH161" s="45"/>
      <c r="BI161" s="45"/>
      <c r="BJ161" s="45"/>
      <c r="BK161" s="45"/>
      <c r="BL161" s="45"/>
      <c r="BM161" s="45"/>
      <c r="BN161" s="45"/>
      <c r="BO161" s="45"/>
      <c r="BP161" s="45"/>
      <c r="BQ161" s="45"/>
      <c r="BR161" s="45"/>
      <c r="BS161" s="45"/>
      <c r="BT161" s="45"/>
      <c r="BU161" s="45"/>
      <c r="BV161" s="45"/>
      <c r="BW161" s="45"/>
      <c r="BX161" s="45"/>
      <c r="BY161" s="45"/>
      <c r="BZ161" s="45"/>
    </row>
    <row r="162" spans="1:78" thickTop="1" thickBot="1">
      <c r="A162" s="45">
        <f t="shared" si="108"/>
        <v>157</v>
      </c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5"/>
      <c r="AP162" s="45"/>
      <c r="AQ162" s="45"/>
      <c r="AR162" s="45"/>
      <c r="AS162" s="45"/>
      <c r="AT162" s="45"/>
      <c r="AU162" s="45"/>
      <c r="AV162" s="45"/>
      <c r="AW162" s="45"/>
      <c r="AX162" s="45"/>
      <c r="AY162" s="45"/>
      <c r="AZ162" s="45"/>
      <c r="BA162" s="45"/>
      <c r="BB162" s="45"/>
      <c r="BC162" s="45"/>
      <c r="BD162" s="45"/>
      <c r="BE162" s="45"/>
      <c r="BF162" s="45"/>
      <c r="BG162" s="45"/>
      <c r="BH162" s="45"/>
      <c r="BI162" s="45"/>
      <c r="BJ162" s="45"/>
      <c r="BK162" s="45"/>
      <c r="BL162" s="45"/>
      <c r="BM162" s="45"/>
      <c r="BN162" s="45"/>
      <c r="BO162" s="45"/>
      <c r="BP162" s="45"/>
      <c r="BQ162" s="45"/>
      <c r="BR162" s="45"/>
      <c r="BS162" s="45"/>
      <c r="BT162" s="45"/>
      <c r="BU162" s="45"/>
      <c r="BV162" s="45"/>
      <c r="BW162" s="45"/>
      <c r="BX162" s="45"/>
      <c r="BY162" s="45"/>
      <c r="BZ162" s="45"/>
    </row>
    <row r="163" spans="1:78" thickTop="1" thickBot="1">
      <c r="A163" s="45">
        <f t="shared" si="108"/>
        <v>158</v>
      </c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5"/>
      <c r="AP163" s="45"/>
      <c r="AQ163" s="45"/>
      <c r="AR163" s="45"/>
      <c r="AS163" s="45"/>
      <c r="AT163" s="45"/>
      <c r="AU163" s="45"/>
      <c r="AV163" s="45"/>
      <c r="AW163" s="45"/>
      <c r="AX163" s="45"/>
      <c r="AY163" s="45"/>
      <c r="AZ163" s="45"/>
      <c r="BA163" s="45"/>
      <c r="BB163" s="45"/>
      <c r="BC163" s="45"/>
      <c r="BD163" s="45"/>
      <c r="BE163" s="45"/>
      <c r="BF163" s="45"/>
      <c r="BG163" s="45"/>
      <c r="BH163" s="45"/>
      <c r="BI163" s="45"/>
      <c r="BJ163" s="45"/>
      <c r="BK163" s="45"/>
      <c r="BL163" s="45"/>
      <c r="BM163" s="45"/>
      <c r="BN163" s="45"/>
      <c r="BO163" s="45"/>
      <c r="BP163" s="45"/>
      <c r="BQ163" s="45"/>
      <c r="BR163" s="45"/>
      <c r="BS163" s="45"/>
      <c r="BT163" s="45"/>
      <c r="BU163" s="45"/>
      <c r="BV163" s="45"/>
      <c r="BW163" s="45"/>
      <c r="BX163" s="45"/>
      <c r="BY163" s="45"/>
      <c r="BZ163" s="45"/>
    </row>
    <row r="164" spans="1:78" thickTop="1" thickBot="1">
      <c r="A164" s="45">
        <f t="shared" si="108"/>
        <v>159</v>
      </c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5"/>
      <c r="AP164" s="45"/>
      <c r="AQ164" s="45"/>
      <c r="AR164" s="45"/>
      <c r="AS164" s="45"/>
      <c r="AT164" s="45"/>
      <c r="AU164" s="45"/>
      <c r="AV164" s="45"/>
      <c r="AW164" s="45"/>
      <c r="AX164" s="45"/>
      <c r="AY164" s="45"/>
      <c r="AZ164" s="45"/>
      <c r="BA164" s="45"/>
      <c r="BB164" s="45"/>
      <c r="BC164" s="45"/>
      <c r="BD164" s="45"/>
      <c r="BE164" s="45"/>
      <c r="BF164" s="45"/>
      <c r="BG164" s="45"/>
      <c r="BH164" s="45"/>
      <c r="BI164" s="45"/>
      <c r="BJ164" s="45"/>
      <c r="BK164" s="45"/>
      <c r="BL164" s="45"/>
      <c r="BM164" s="45"/>
      <c r="BN164" s="45"/>
      <c r="BO164" s="45"/>
      <c r="BP164" s="45"/>
      <c r="BQ164" s="45"/>
      <c r="BR164" s="45"/>
      <c r="BS164" s="45"/>
      <c r="BT164" s="45"/>
      <c r="BU164" s="45"/>
      <c r="BV164" s="45"/>
      <c r="BW164" s="45"/>
      <c r="BX164" s="45"/>
      <c r="BY164" s="45"/>
      <c r="BZ164" s="45"/>
    </row>
    <row r="165" spans="1:78" thickTop="1" thickBot="1">
      <c r="A165" s="45">
        <f t="shared" si="108"/>
        <v>160</v>
      </c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  <c r="AQ165" s="45"/>
      <c r="AR165" s="45"/>
      <c r="AS165" s="45"/>
      <c r="AT165" s="45"/>
      <c r="AU165" s="45"/>
      <c r="AV165" s="45"/>
      <c r="AW165" s="45"/>
      <c r="AX165" s="45"/>
      <c r="AY165" s="45"/>
      <c r="AZ165" s="45"/>
      <c r="BA165" s="45"/>
      <c r="BB165" s="45"/>
      <c r="BC165" s="45"/>
      <c r="BD165" s="45"/>
      <c r="BE165" s="45"/>
      <c r="BF165" s="45"/>
      <c r="BG165" s="45"/>
      <c r="BH165" s="45"/>
      <c r="BI165" s="45"/>
      <c r="BJ165" s="45"/>
      <c r="BK165" s="45"/>
      <c r="BL165" s="45"/>
      <c r="BM165" s="45"/>
      <c r="BN165" s="45"/>
      <c r="BO165" s="45"/>
      <c r="BP165" s="45"/>
      <c r="BQ165" s="45"/>
      <c r="BR165" s="45"/>
      <c r="BS165" s="45"/>
      <c r="BT165" s="45"/>
      <c r="BU165" s="45"/>
      <c r="BV165" s="45"/>
      <c r="BW165" s="45"/>
      <c r="BX165" s="45"/>
      <c r="BY165" s="45"/>
      <c r="BZ165" s="45"/>
    </row>
    <row r="166" spans="1:78" thickTop="1" thickBot="1">
      <c r="A166" s="45">
        <f t="shared" si="108"/>
        <v>161</v>
      </c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5"/>
      <c r="AP166" s="45"/>
      <c r="AQ166" s="45"/>
      <c r="AR166" s="45"/>
      <c r="AS166" s="45"/>
      <c r="AT166" s="45"/>
      <c r="AU166" s="45"/>
      <c r="AV166" s="45"/>
      <c r="AW166" s="45"/>
      <c r="AX166" s="45"/>
      <c r="AY166" s="45"/>
      <c r="AZ166" s="45"/>
      <c r="BA166" s="45"/>
      <c r="BB166" s="45"/>
      <c r="BC166" s="45"/>
      <c r="BD166" s="45"/>
      <c r="BE166" s="45"/>
      <c r="BF166" s="45"/>
      <c r="BG166" s="45"/>
      <c r="BH166" s="45"/>
      <c r="BI166" s="45"/>
      <c r="BJ166" s="45"/>
      <c r="BK166" s="45"/>
      <c r="BL166" s="45"/>
      <c r="BM166" s="45"/>
      <c r="BN166" s="45"/>
      <c r="BO166" s="45"/>
      <c r="BP166" s="45"/>
      <c r="BQ166" s="45"/>
      <c r="BR166" s="45"/>
      <c r="BS166" s="45"/>
      <c r="BT166" s="45"/>
      <c r="BU166" s="45"/>
      <c r="BV166" s="45"/>
      <c r="BW166" s="45"/>
      <c r="BX166" s="45"/>
      <c r="BY166" s="45"/>
      <c r="BZ166" s="45"/>
    </row>
    <row r="167" spans="1:78" thickTop="1" thickBot="1">
      <c r="A167" s="45">
        <f t="shared" si="108"/>
        <v>162</v>
      </c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5"/>
      <c r="AP167" s="45"/>
      <c r="AQ167" s="45"/>
      <c r="AR167" s="45"/>
      <c r="AS167" s="45"/>
      <c r="AT167" s="45"/>
      <c r="AU167" s="45"/>
      <c r="AV167" s="45"/>
      <c r="AW167" s="45"/>
      <c r="AX167" s="45"/>
      <c r="AY167" s="45"/>
      <c r="AZ167" s="45"/>
      <c r="BA167" s="45"/>
      <c r="BB167" s="45"/>
      <c r="BC167" s="45"/>
      <c r="BD167" s="45"/>
      <c r="BE167" s="45"/>
      <c r="BF167" s="45"/>
      <c r="BG167" s="45"/>
      <c r="BH167" s="45"/>
      <c r="BI167" s="45"/>
      <c r="BJ167" s="45"/>
      <c r="BK167" s="45"/>
      <c r="BL167" s="45"/>
      <c r="BM167" s="45"/>
      <c r="BN167" s="45"/>
      <c r="BO167" s="45"/>
      <c r="BP167" s="45"/>
      <c r="BQ167" s="45"/>
      <c r="BR167" s="45"/>
      <c r="BS167" s="45"/>
      <c r="BT167" s="45"/>
      <c r="BU167" s="45"/>
      <c r="BV167" s="45"/>
      <c r="BW167" s="45"/>
      <c r="BX167" s="45"/>
      <c r="BY167" s="45"/>
      <c r="BZ167" s="45"/>
    </row>
    <row r="168" spans="1:78" thickTop="1" thickBot="1">
      <c r="A168" s="45">
        <f t="shared" si="108"/>
        <v>163</v>
      </c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5"/>
      <c r="AP168" s="45"/>
      <c r="AQ168" s="45"/>
      <c r="AR168" s="45"/>
      <c r="AS168" s="45"/>
      <c r="AT168" s="45"/>
      <c r="AU168" s="45"/>
      <c r="AV168" s="45"/>
      <c r="AW168" s="45"/>
      <c r="AX168" s="45"/>
      <c r="AY168" s="45"/>
      <c r="AZ168" s="45"/>
      <c r="BA168" s="45"/>
      <c r="BB168" s="45"/>
      <c r="BC168" s="45"/>
      <c r="BD168" s="45"/>
      <c r="BE168" s="45"/>
      <c r="BF168" s="45"/>
      <c r="BG168" s="45"/>
      <c r="BH168" s="45"/>
      <c r="BI168" s="45"/>
      <c r="BJ168" s="45"/>
      <c r="BK168" s="45"/>
      <c r="BL168" s="45"/>
      <c r="BM168" s="45"/>
      <c r="BN168" s="45"/>
      <c r="BO168" s="45"/>
      <c r="BP168" s="45"/>
      <c r="BQ168" s="45"/>
      <c r="BR168" s="45"/>
      <c r="BS168" s="45"/>
      <c r="BT168" s="45"/>
      <c r="BU168" s="45"/>
      <c r="BV168" s="45"/>
      <c r="BW168" s="45"/>
      <c r="BX168" s="45"/>
      <c r="BY168" s="45"/>
      <c r="BZ168" s="45"/>
    </row>
    <row r="169" spans="1:78" thickTop="1" thickBot="1">
      <c r="A169" s="45">
        <f t="shared" si="108"/>
        <v>164</v>
      </c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5"/>
      <c r="AP169" s="45"/>
      <c r="AQ169" s="45"/>
      <c r="AR169" s="45"/>
      <c r="AS169" s="45"/>
      <c r="AT169" s="45"/>
      <c r="AU169" s="45"/>
      <c r="AV169" s="45"/>
      <c r="AW169" s="45"/>
      <c r="AX169" s="45"/>
      <c r="AY169" s="45"/>
      <c r="AZ169" s="45"/>
      <c r="BA169" s="45"/>
      <c r="BB169" s="45"/>
      <c r="BC169" s="45"/>
      <c r="BD169" s="45"/>
      <c r="BE169" s="45"/>
      <c r="BF169" s="45"/>
      <c r="BG169" s="45"/>
      <c r="BH169" s="45"/>
      <c r="BI169" s="45"/>
      <c r="BJ169" s="45"/>
      <c r="BK169" s="45"/>
      <c r="BL169" s="45"/>
      <c r="BM169" s="45"/>
      <c r="BN169" s="45"/>
      <c r="BO169" s="45"/>
      <c r="BP169" s="45"/>
      <c r="BQ169" s="45"/>
      <c r="BR169" s="45"/>
      <c r="BS169" s="45"/>
      <c r="BT169" s="45"/>
      <c r="BU169" s="45"/>
      <c r="BV169" s="45"/>
      <c r="BW169" s="45"/>
      <c r="BX169" s="45"/>
      <c r="BY169" s="45"/>
      <c r="BZ169" s="45"/>
    </row>
    <row r="170" spans="1:78" thickTop="1" thickBot="1">
      <c r="A170" s="45">
        <f t="shared" si="108"/>
        <v>165</v>
      </c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  <c r="AP170" s="45"/>
      <c r="AQ170" s="45"/>
      <c r="AR170" s="45"/>
      <c r="AS170" s="45"/>
      <c r="AT170" s="45"/>
      <c r="AU170" s="45"/>
      <c r="AV170" s="45"/>
      <c r="AW170" s="45"/>
      <c r="AX170" s="45"/>
      <c r="AY170" s="45"/>
      <c r="AZ170" s="45"/>
      <c r="BA170" s="45"/>
      <c r="BB170" s="45"/>
      <c r="BC170" s="45"/>
      <c r="BD170" s="45"/>
      <c r="BE170" s="45"/>
      <c r="BF170" s="45"/>
      <c r="BG170" s="45"/>
      <c r="BH170" s="45"/>
      <c r="BI170" s="45"/>
      <c r="BJ170" s="45"/>
      <c r="BK170" s="45"/>
      <c r="BL170" s="45"/>
      <c r="BM170" s="45"/>
      <c r="BN170" s="45"/>
      <c r="BO170" s="45"/>
      <c r="BP170" s="45"/>
      <c r="BQ170" s="45"/>
      <c r="BR170" s="45"/>
      <c r="BS170" s="45"/>
      <c r="BT170" s="45"/>
      <c r="BU170" s="45"/>
      <c r="BV170" s="45"/>
      <c r="BW170" s="45"/>
      <c r="BX170" s="45"/>
      <c r="BY170" s="45"/>
      <c r="BZ170" s="45"/>
    </row>
    <row r="171" spans="1:78" thickTop="1" thickBot="1">
      <c r="A171" s="45">
        <f t="shared" si="108"/>
        <v>166</v>
      </c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5"/>
      <c r="AP171" s="45"/>
      <c r="AQ171" s="45"/>
      <c r="AR171" s="45"/>
      <c r="AS171" s="45"/>
      <c r="AT171" s="45"/>
      <c r="AU171" s="45"/>
      <c r="AV171" s="45"/>
      <c r="AW171" s="45"/>
      <c r="AX171" s="45"/>
      <c r="AY171" s="45"/>
      <c r="AZ171" s="45"/>
      <c r="BA171" s="45"/>
      <c r="BB171" s="45"/>
      <c r="BC171" s="45"/>
      <c r="BD171" s="45"/>
      <c r="BE171" s="45"/>
      <c r="BF171" s="45"/>
      <c r="BG171" s="45"/>
      <c r="BH171" s="45"/>
      <c r="BI171" s="45"/>
      <c r="BJ171" s="45"/>
      <c r="BK171" s="45"/>
      <c r="BL171" s="45"/>
      <c r="BM171" s="45"/>
      <c r="BN171" s="45"/>
      <c r="BO171" s="45"/>
      <c r="BP171" s="45"/>
      <c r="BQ171" s="45"/>
      <c r="BR171" s="45"/>
      <c r="BS171" s="45"/>
      <c r="BT171" s="45"/>
      <c r="BU171" s="45"/>
      <c r="BV171" s="45"/>
      <c r="BW171" s="45"/>
      <c r="BX171" s="45"/>
      <c r="BY171" s="45"/>
      <c r="BZ171" s="45"/>
    </row>
    <row r="172" spans="1:78" thickTop="1" thickBot="1">
      <c r="A172" s="45">
        <f t="shared" si="108"/>
        <v>167</v>
      </c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5"/>
      <c r="AP172" s="45"/>
      <c r="AQ172" s="45"/>
      <c r="AR172" s="45"/>
      <c r="AS172" s="45"/>
      <c r="AT172" s="45"/>
      <c r="AU172" s="45"/>
      <c r="AV172" s="45"/>
      <c r="AW172" s="45"/>
      <c r="AX172" s="45"/>
      <c r="AY172" s="45"/>
      <c r="AZ172" s="45"/>
      <c r="BA172" s="45"/>
      <c r="BB172" s="45"/>
      <c r="BC172" s="45"/>
      <c r="BD172" s="45"/>
      <c r="BE172" s="45"/>
      <c r="BF172" s="45"/>
      <c r="BG172" s="45"/>
      <c r="BH172" s="45"/>
      <c r="BI172" s="45"/>
      <c r="BJ172" s="45"/>
      <c r="BK172" s="45"/>
      <c r="BL172" s="45"/>
      <c r="BM172" s="45"/>
      <c r="BN172" s="45"/>
      <c r="BO172" s="45"/>
      <c r="BP172" s="45"/>
      <c r="BQ172" s="45"/>
      <c r="BR172" s="45"/>
      <c r="BS172" s="45"/>
      <c r="BT172" s="45"/>
      <c r="BU172" s="45"/>
      <c r="BV172" s="45"/>
      <c r="BW172" s="45"/>
      <c r="BX172" s="45"/>
      <c r="BY172" s="45"/>
      <c r="BZ172" s="45"/>
    </row>
    <row r="173" spans="1:78" thickTop="1" thickBot="1">
      <c r="A173" s="45">
        <f t="shared" si="108"/>
        <v>168</v>
      </c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5"/>
      <c r="AP173" s="45"/>
      <c r="AQ173" s="45"/>
      <c r="AR173" s="45"/>
      <c r="AS173" s="45"/>
      <c r="AT173" s="45"/>
      <c r="AU173" s="45"/>
      <c r="AV173" s="45"/>
      <c r="AW173" s="45"/>
      <c r="AX173" s="45"/>
      <c r="AY173" s="45"/>
      <c r="AZ173" s="45"/>
      <c r="BA173" s="45"/>
      <c r="BB173" s="45"/>
      <c r="BC173" s="45"/>
      <c r="BD173" s="45"/>
      <c r="BE173" s="45"/>
      <c r="BF173" s="45"/>
      <c r="BG173" s="45"/>
      <c r="BH173" s="45"/>
      <c r="BI173" s="45"/>
      <c r="BJ173" s="45"/>
      <c r="BK173" s="45"/>
      <c r="BL173" s="45"/>
      <c r="BM173" s="45"/>
      <c r="BN173" s="45"/>
      <c r="BO173" s="45"/>
      <c r="BP173" s="45"/>
      <c r="BQ173" s="45"/>
      <c r="BR173" s="45"/>
      <c r="BS173" s="45"/>
      <c r="BT173" s="45"/>
      <c r="BU173" s="45"/>
      <c r="BV173" s="45"/>
      <c r="BW173" s="45"/>
      <c r="BX173" s="45"/>
      <c r="BY173" s="45"/>
      <c r="BZ173" s="45"/>
    </row>
    <row r="174" spans="1:78" thickTop="1" thickBot="1">
      <c r="A174" s="45">
        <f t="shared" si="108"/>
        <v>169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5"/>
      <c r="AN174" s="45"/>
      <c r="AO174" s="45"/>
      <c r="AP174" s="45"/>
      <c r="AQ174" s="45"/>
      <c r="AR174" s="45"/>
      <c r="AS174" s="45"/>
      <c r="AT174" s="45"/>
      <c r="AU174" s="45"/>
      <c r="AV174" s="45"/>
      <c r="AW174" s="45"/>
      <c r="AX174" s="45"/>
      <c r="AY174" s="45"/>
      <c r="AZ174" s="45"/>
      <c r="BA174" s="45"/>
      <c r="BB174" s="45"/>
      <c r="BC174" s="45"/>
      <c r="BD174" s="45"/>
      <c r="BE174" s="45"/>
      <c r="BF174" s="45"/>
      <c r="BG174" s="45"/>
      <c r="BH174" s="45"/>
      <c r="BI174" s="45"/>
      <c r="BJ174" s="45"/>
      <c r="BK174" s="45"/>
      <c r="BL174" s="45"/>
      <c r="BM174" s="45"/>
      <c r="BN174" s="45"/>
      <c r="BO174" s="45"/>
      <c r="BP174" s="45"/>
      <c r="BQ174" s="45"/>
      <c r="BR174" s="45"/>
      <c r="BS174" s="45"/>
      <c r="BT174" s="45"/>
      <c r="BU174" s="45"/>
      <c r="BV174" s="45"/>
      <c r="BW174" s="45"/>
      <c r="BX174" s="45"/>
      <c r="BY174" s="45"/>
      <c r="BZ174" s="45"/>
    </row>
    <row r="175" spans="1:78" thickTop="1" thickBot="1">
      <c r="A175" s="45">
        <f t="shared" si="108"/>
        <v>170</v>
      </c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5"/>
      <c r="AQ175" s="45"/>
      <c r="AR175" s="45"/>
      <c r="AS175" s="45"/>
      <c r="AT175" s="45"/>
      <c r="AU175" s="45"/>
      <c r="AV175" s="45"/>
      <c r="AW175" s="45"/>
      <c r="AX175" s="45"/>
      <c r="AY175" s="45"/>
      <c r="AZ175" s="45"/>
      <c r="BA175" s="45"/>
      <c r="BB175" s="45"/>
      <c r="BC175" s="45"/>
      <c r="BD175" s="45"/>
      <c r="BE175" s="45"/>
      <c r="BF175" s="45"/>
      <c r="BG175" s="45"/>
      <c r="BH175" s="45"/>
      <c r="BI175" s="45"/>
      <c r="BJ175" s="45"/>
      <c r="BK175" s="45"/>
      <c r="BL175" s="45"/>
      <c r="BM175" s="45"/>
      <c r="BN175" s="45"/>
      <c r="BO175" s="45"/>
      <c r="BP175" s="45"/>
      <c r="BQ175" s="45"/>
      <c r="BR175" s="45"/>
      <c r="BS175" s="45"/>
      <c r="BT175" s="45"/>
      <c r="BU175" s="45"/>
      <c r="BV175" s="45"/>
      <c r="BW175" s="45"/>
      <c r="BX175" s="45"/>
      <c r="BY175" s="45"/>
      <c r="BZ175" s="45"/>
    </row>
    <row r="176" spans="1:78" thickTop="1" thickBot="1">
      <c r="A176" s="45">
        <f t="shared" si="108"/>
        <v>171</v>
      </c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5"/>
      <c r="AP176" s="45"/>
      <c r="AQ176" s="45"/>
      <c r="AR176" s="45"/>
      <c r="AS176" s="45"/>
      <c r="AT176" s="45"/>
      <c r="AU176" s="45"/>
      <c r="AV176" s="45"/>
      <c r="AW176" s="45"/>
      <c r="AX176" s="45"/>
      <c r="AY176" s="45"/>
      <c r="AZ176" s="45"/>
      <c r="BA176" s="45"/>
      <c r="BB176" s="45"/>
      <c r="BC176" s="45"/>
      <c r="BD176" s="45"/>
      <c r="BE176" s="45"/>
      <c r="BF176" s="45"/>
      <c r="BG176" s="45"/>
      <c r="BH176" s="45"/>
      <c r="BI176" s="45"/>
      <c r="BJ176" s="45"/>
      <c r="BK176" s="45"/>
      <c r="BL176" s="45"/>
      <c r="BM176" s="45"/>
      <c r="BN176" s="45"/>
      <c r="BO176" s="45"/>
      <c r="BP176" s="45"/>
      <c r="BQ176" s="45"/>
      <c r="BR176" s="45"/>
      <c r="BS176" s="45"/>
      <c r="BT176" s="45"/>
      <c r="BU176" s="45"/>
      <c r="BV176" s="45"/>
      <c r="BW176" s="45"/>
      <c r="BX176" s="45"/>
      <c r="BY176" s="45"/>
      <c r="BZ176" s="45"/>
    </row>
    <row r="177" spans="1:78" thickTop="1" thickBot="1">
      <c r="A177" s="45">
        <f t="shared" si="108"/>
        <v>172</v>
      </c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5"/>
      <c r="AQ177" s="45"/>
      <c r="AR177" s="45"/>
      <c r="AS177" s="45"/>
      <c r="AT177" s="45"/>
      <c r="AU177" s="45"/>
      <c r="AV177" s="45"/>
      <c r="AW177" s="45"/>
      <c r="AX177" s="45"/>
      <c r="AY177" s="45"/>
      <c r="AZ177" s="45"/>
      <c r="BA177" s="45"/>
      <c r="BB177" s="45"/>
      <c r="BC177" s="45"/>
      <c r="BD177" s="45"/>
      <c r="BE177" s="45"/>
      <c r="BF177" s="45"/>
      <c r="BG177" s="45"/>
      <c r="BH177" s="45"/>
      <c r="BI177" s="45"/>
      <c r="BJ177" s="45"/>
      <c r="BK177" s="45"/>
      <c r="BL177" s="45"/>
      <c r="BM177" s="45"/>
      <c r="BN177" s="45"/>
      <c r="BO177" s="45"/>
      <c r="BP177" s="45"/>
      <c r="BQ177" s="45"/>
      <c r="BR177" s="45"/>
      <c r="BS177" s="45"/>
      <c r="BT177" s="45"/>
      <c r="BU177" s="45"/>
      <c r="BV177" s="45"/>
      <c r="BW177" s="45"/>
      <c r="BX177" s="45"/>
      <c r="BY177" s="45"/>
      <c r="BZ177" s="45"/>
    </row>
    <row r="178" spans="1:78" thickTop="1" thickBot="1">
      <c r="A178" s="45">
        <f t="shared" si="108"/>
        <v>173</v>
      </c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5"/>
      <c r="AP178" s="45"/>
      <c r="AQ178" s="45"/>
      <c r="AR178" s="45"/>
      <c r="AS178" s="45"/>
      <c r="AT178" s="45"/>
      <c r="AU178" s="45"/>
      <c r="AV178" s="45"/>
      <c r="AW178" s="45"/>
      <c r="AX178" s="45"/>
      <c r="AY178" s="45"/>
      <c r="AZ178" s="45"/>
      <c r="BA178" s="45"/>
      <c r="BB178" s="45"/>
      <c r="BC178" s="45"/>
      <c r="BD178" s="45"/>
      <c r="BE178" s="45"/>
      <c r="BF178" s="45"/>
      <c r="BG178" s="45"/>
      <c r="BH178" s="45"/>
      <c r="BI178" s="45"/>
      <c r="BJ178" s="45"/>
      <c r="BK178" s="45"/>
      <c r="BL178" s="45"/>
      <c r="BM178" s="45"/>
      <c r="BN178" s="45"/>
      <c r="BO178" s="45"/>
      <c r="BP178" s="45"/>
      <c r="BQ178" s="45"/>
      <c r="BR178" s="45"/>
      <c r="BS178" s="45"/>
      <c r="BT178" s="45"/>
      <c r="BU178" s="45"/>
      <c r="BV178" s="45"/>
      <c r="BW178" s="45"/>
      <c r="BX178" s="45"/>
      <c r="BY178" s="45"/>
      <c r="BZ178" s="45"/>
    </row>
    <row r="179" spans="1:78" thickTop="1" thickBot="1">
      <c r="A179" s="45">
        <f t="shared" si="108"/>
        <v>174</v>
      </c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5"/>
      <c r="AQ179" s="45"/>
      <c r="AR179" s="45"/>
      <c r="AS179" s="45"/>
      <c r="AT179" s="45"/>
      <c r="AU179" s="45"/>
      <c r="AV179" s="45"/>
      <c r="AW179" s="45"/>
      <c r="AX179" s="45"/>
      <c r="AY179" s="45"/>
      <c r="AZ179" s="45"/>
      <c r="BA179" s="45"/>
      <c r="BB179" s="45"/>
      <c r="BC179" s="45"/>
      <c r="BD179" s="45"/>
      <c r="BE179" s="45"/>
      <c r="BF179" s="45"/>
      <c r="BG179" s="45"/>
      <c r="BH179" s="45"/>
      <c r="BI179" s="45"/>
      <c r="BJ179" s="45"/>
      <c r="BK179" s="45"/>
      <c r="BL179" s="45"/>
      <c r="BM179" s="45"/>
      <c r="BN179" s="45"/>
      <c r="BO179" s="45"/>
      <c r="BP179" s="45"/>
      <c r="BQ179" s="45"/>
      <c r="BR179" s="45"/>
      <c r="BS179" s="45"/>
      <c r="BT179" s="45"/>
      <c r="BU179" s="45"/>
      <c r="BV179" s="45"/>
      <c r="BW179" s="45"/>
      <c r="BX179" s="45"/>
      <c r="BY179" s="45"/>
      <c r="BZ179" s="45"/>
    </row>
    <row r="180" spans="1:78" thickTop="1" thickBot="1">
      <c r="A180" s="45">
        <f t="shared" si="108"/>
        <v>175</v>
      </c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  <c r="AP180" s="45"/>
      <c r="AQ180" s="45"/>
      <c r="AR180" s="45"/>
      <c r="AS180" s="45"/>
      <c r="AT180" s="45"/>
      <c r="AU180" s="45"/>
      <c r="AV180" s="45"/>
      <c r="AW180" s="45"/>
      <c r="AX180" s="45"/>
      <c r="AY180" s="45"/>
      <c r="AZ180" s="45"/>
      <c r="BA180" s="45"/>
      <c r="BB180" s="45"/>
      <c r="BC180" s="45"/>
      <c r="BD180" s="45"/>
      <c r="BE180" s="45"/>
      <c r="BF180" s="45"/>
      <c r="BG180" s="45"/>
      <c r="BH180" s="45"/>
      <c r="BI180" s="45"/>
      <c r="BJ180" s="45"/>
      <c r="BK180" s="45"/>
      <c r="BL180" s="45"/>
      <c r="BM180" s="45"/>
      <c r="BN180" s="45"/>
      <c r="BO180" s="45"/>
      <c r="BP180" s="45"/>
      <c r="BQ180" s="45"/>
      <c r="BR180" s="45"/>
      <c r="BS180" s="45"/>
      <c r="BT180" s="45"/>
      <c r="BU180" s="45"/>
      <c r="BV180" s="45"/>
      <c r="BW180" s="45"/>
      <c r="BX180" s="45"/>
      <c r="BY180" s="45"/>
      <c r="BZ180" s="45"/>
    </row>
    <row r="181" spans="1:78" thickTop="1" thickBot="1">
      <c r="A181" s="45">
        <f t="shared" si="108"/>
        <v>176</v>
      </c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5"/>
      <c r="AP181" s="45"/>
      <c r="AQ181" s="45"/>
      <c r="AR181" s="45"/>
      <c r="AS181" s="45"/>
      <c r="AT181" s="45"/>
      <c r="AU181" s="45"/>
      <c r="AV181" s="45"/>
      <c r="AW181" s="45"/>
      <c r="AX181" s="45"/>
      <c r="AY181" s="45"/>
      <c r="AZ181" s="45"/>
      <c r="BA181" s="45"/>
      <c r="BB181" s="45"/>
      <c r="BC181" s="45"/>
      <c r="BD181" s="45"/>
      <c r="BE181" s="45"/>
      <c r="BF181" s="45"/>
      <c r="BG181" s="45"/>
      <c r="BH181" s="45"/>
      <c r="BI181" s="45"/>
      <c r="BJ181" s="45"/>
      <c r="BK181" s="45"/>
      <c r="BL181" s="45"/>
      <c r="BM181" s="45"/>
      <c r="BN181" s="45"/>
      <c r="BO181" s="45"/>
      <c r="BP181" s="45"/>
      <c r="BQ181" s="45"/>
      <c r="BR181" s="45"/>
      <c r="BS181" s="45"/>
      <c r="BT181" s="45"/>
      <c r="BU181" s="45"/>
      <c r="BV181" s="45"/>
      <c r="BW181" s="45"/>
      <c r="BX181" s="45"/>
      <c r="BY181" s="45"/>
      <c r="BZ181" s="45"/>
    </row>
    <row r="182" spans="1:78" thickTop="1" thickBot="1">
      <c r="A182" s="45">
        <f t="shared" si="108"/>
        <v>177</v>
      </c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5"/>
      <c r="AP182" s="45"/>
      <c r="AQ182" s="45"/>
      <c r="AR182" s="45"/>
      <c r="AS182" s="45"/>
      <c r="AT182" s="45"/>
      <c r="AU182" s="45"/>
      <c r="AV182" s="45"/>
      <c r="AW182" s="45"/>
      <c r="AX182" s="45"/>
      <c r="AY182" s="45"/>
      <c r="AZ182" s="45"/>
      <c r="BA182" s="45"/>
      <c r="BB182" s="45"/>
      <c r="BC182" s="45"/>
      <c r="BD182" s="45"/>
      <c r="BE182" s="45"/>
      <c r="BF182" s="45"/>
      <c r="BG182" s="45"/>
      <c r="BH182" s="45"/>
      <c r="BI182" s="45"/>
      <c r="BJ182" s="45"/>
      <c r="BK182" s="45"/>
      <c r="BL182" s="45"/>
      <c r="BM182" s="45"/>
      <c r="BN182" s="45"/>
      <c r="BO182" s="45"/>
      <c r="BP182" s="45"/>
      <c r="BQ182" s="45"/>
      <c r="BR182" s="45"/>
      <c r="BS182" s="45"/>
      <c r="BT182" s="45"/>
      <c r="BU182" s="45"/>
      <c r="BV182" s="45"/>
      <c r="BW182" s="45"/>
      <c r="BX182" s="45"/>
      <c r="BY182" s="45"/>
      <c r="BZ182" s="45"/>
    </row>
  </sheetData>
  <mergeCells count="14">
    <mergeCell ref="B3:H3"/>
    <mergeCell ref="B1:I1"/>
    <mergeCell ref="C5:F5"/>
    <mergeCell ref="G5:J5"/>
    <mergeCell ref="AX5:BA5"/>
    <mergeCell ref="K5:N5"/>
    <mergeCell ref="P5:S5"/>
    <mergeCell ref="T5:W5"/>
    <mergeCell ref="X5:AA5"/>
    <mergeCell ref="AC5:AF5"/>
    <mergeCell ref="AG5:AJ5"/>
    <mergeCell ref="AK5:AN5"/>
    <mergeCell ref="AP5:AS5"/>
    <mergeCell ref="AT5:AW5"/>
  </mergeCells>
  <conditionalFormatting sqref="B7:BB101">
    <cfRule type="dataBar" priority="3">
      <dataBar>
        <cfvo type="min" val="0"/>
        <cfvo type="max" val="0"/>
        <color rgb="FFFF555A"/>
      </dataBar>
    </cfRule>
  </conditionalFormatting>
  <conditionalFormatting sqref="B18:BC24">
    <cfRule type="dataBar" priority="2">
      <dataBar>
        <cfvo type="min" val="0"/>
        <cfvo type="max" val="0"/>
        <color rgb="FFD6007B"/>
      </dataBar>
    </cfRule>
  </conditionalFormatting>
  <conditionalFormatting sqref="C26:BB34">
    <cfRule type="dataBar" priority="1">
      <dataBar>
        <cfvo type="min" val="0"/>
        <cfvo type="max" val="0"/>
        <color rgb="FF63C384"/>
      </dataBar>
    </cfRule>
  </conditionalFormatting>
  <dataValidations xWindow="99" yWindow="153" count="3">
    <dataValidation allowBlank="1" showInputMessage="1" showErrorMessage="1" prompt="PRODUCT 1" sqref="C7 G7 K7 P7 T7 X7 AC7 AG7 AK7 AP7 AT7 AX7 C16 G16 K16 P16 T16 X16 AC16 AG16 AK16 AP16 AT16 AX16"/>
    <dataValidation allowBlank="1" showInputMessage="1" showErrorMessage="1" prompt="PRODUCT 2" sqref="D7 H7 L7 Q7 U7 Y7 AD7 AH7 AL7 AQ7 AU7 AY7 D16 H16 L16 Q16 U16 Y16 AD16 AH16 AL16 AQ16 AU16 AY16"/>
    <dataValidation allowBlank="1" showInputMessage="1" showErrorMessage="1" prompt="PRODUCT 3" sqref="E7 I7 M7 R7 V7 Z7 AE7 AI7 AM7 AR7 AV7 AZ7 E16 I16 M16 R16 V16 Z16 AE16 AI16 AM16 AR16 AV16 AZ16"/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AO33"/>
  <sheetViews>
    <sheetView showGridLines="0" showRowColHeaders="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" sqref="B1:M2"/>
    </sheetView>
  </sheetViews>
  <sheetFormatPr defaultRowHeight="15"/>
  <cols>
    <col min="1" max="1" width="2.140625" style="1" hidden="1" customWidth="1"/>
    <col min="2" max="2" width="19.140625" style="2" customWidth="1"/>
    <col min="3" max="3" width="15" style="2" customWidth="1"/>
    <col min="4" max="4" width="1" style="2" hidden="1" customWidth="1"/>
    <col min="5" max="5" width="14.7109375" style="2" bestFit="1" customWidth="1"/>
    <col min="6" max="6" width="0.140625" style="2" customWidth="1"/>
    <col min="7" max="7" width="13.5703125" style="2" bestFit="1" customWidth="1"/>
    <col min="8" max="8" width="0.7109375" style="2" hidden="1" customWidth="1"/>
    <col min="9" max="9" width="14.7109375" style="2" bestFit="1" customWidth="1"/>
    <col min="10" max="10" width="1.140625" style="2" hidden="1" customWidth="1"/>
    <col min="11" max="11" width="14.42578125" style="2" customWidth="1"/>
    <col min="12" max="12" width="0.42578125" style="2" hidden="1" customWidth="1"/>
    <col min="13" max="13" width="13.5703125" style="2" bestFit="1" customWidth="1"/>
    <col min="14" max="14" width="0.140625" style="2" customWidth="1"/>
    <col min="15" max="15" width="14.7109375" style="2" bestFit="1" customWidth="1"/>
    <col min="16" max="16" width="0.140625" style="2" customWidth="1"/>
    <col min="17" max="17" width="14.7109375" style="2" bestFit="1" customWidth="1"/>
    <col min="18" max="18" width="0.85546875" style="2" hidden="1" customWidth="1"/>
    <col min="19" max="19" width="14.7109375" style="2" bestFit="1" customWidth="1"/>
    <col min="20" max="20" width="0.140625" style="2" customWidth="1"/>
    <col min="21" max="21" width="13.5703125" style="2" bestFit="1" customWidth="1"/>
    <col min="22" max="22" width="0.42578125" style="2" customWidth="1"/>
    <col min="23" max="23" width="14.5703125" style="2" customWidth="1"/>
    <col min="24" max="24" width="0.5703125" style="2" hidden="1" customWidth="1"/>
    <col min="25" max="25" width="14.7109375" style="2" bestFit="1" customWidth="1"/>
    <col min="26" max="26" width="0.42578125" style="2" hidden="1" customWidth="1"/>
    <col min="27" max="36" width="9.140625" style="3"/>
    <col min="37" max="37" width="11.28515625" style="3" customWidth="1"/>
    <col min="38" max="16384" width="9.140625" style="3"/>
  </cols>
  <sheetData>
    <row r="1" spans="1:41" ht="18.75" customHeight="1">
      <c r="B1" s="39" t="s">
        <v>66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T1" s="3"/>
      <c r="U1" s="3"/>
      <c r="V1" s="3"/>
      <c r="W1" s="3"/>
      <c r="X1" s="3"/>
      <c r="Y1" s="3"/>
      <c r="Z1" s="3"/>
    </row>
    <row r="2" spans="1:41" ht="3.75" customHeight="1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41" ht="12" customHeight="1">
      <c r="A3" s="4"/>
      <c r="B3" s="40" t="s">
        <v>61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T3" s="3"/>
      <c r="U3" s="3"/>
      <c r="V3" s="3"/>
      <c r="W3" s="3"/>
      <c r="X3" s="3"/>
      <c r="Y3" s="3"/>
      <c r="Z3" s="3"/>
      <c r="AJ3" s="3">
        <v>2</v>
      </c>
      <c r="AK3" s="3">
        <v>1</v>
      </c>
      <c r="AL3" s="3">
        <v>3</v>
      </c>
      <c r="AN3" s="5" t="s">
        <v>45</v>
      </c>
      <c r="AO3" s="6" t="s">
        <v>46</v>
      </c>
    </row>
    <row r="4" spans="1:41" ht="8.25" customHeight="1">
      <c r="B4" s="7"/>
      <c r="AJ4" s="3" t="s">
        <v>26</v>
      </c>
    </row>
    <row r="5" spans="1:41" ht="21.75" customHeight="1">
      <c r="A5" s="1">
        <v>13</v>
      </c>
      <c r="B5" s="17" t="s">
        <v>37</v>
      </c>
      <c r="C5" s="10" t="str">
        <f>IF(AK3=1,"APRIL",IF(AK3=2,"MAY",IF(AK3=3,"JUNE",IF(AK3=4,"JULY",IF(AK3=5,"AUGUST",IF(AK3=6,SEPTEMBER,IF(AK3=7,"OCTOBER",IF(AK3=8,"NOVEMBER",IF(AK3=9,"DECEMBER",IF(AK3=10,"JANUARY",IF(AK3=11,0,IF(AK3=12,"FEBRUARY",IF(AK3=13,"MARCH",IF(AK3=14,"Q 1",IF(AK3=15,"Q 2",IF(AK3=16,"Q 3",IF(AK3=17,0,IF(AK3=18,"Q 4",0))))))))))))))))))</f>
        <v>APRIL</v>
      </c>
      <c r="D5" s="11"/>
      <c r="E5" s="10" t="str">
        <f>IF(AK3=1,"APRIL",IF(AK3=2,"MAY",IF(AK3=3,"JUNE",IF(AK3=4,"JULY",IF(AK3=5,"AUGUST",IF(AK3=6,SEPTEMBER,IF(AK3=7,"OCTOBER",IF(AK3=8,"NOVEMBER",IF(AK3=9,"DECEMBER",IF(AK3=10,"JANUARY",IF(AK3=11,0,IF(AK3=12,"FEBRUARY",IF(AK3=13,"MARCH",IF(AK3=14,"Q 1",IF(AK3=15,"Q 2",IF(AK3=16,"Q 3",IF(AK3=17,0,IF(AK3=18,"Q 4",0))))))))))))))))))</f>
        <v>APRIL</v>
      </c>
      <c r="F5" s="15"/>
      <c r="G5" s="10"/>
      <c r="H5" s="15"/>
      <c r="I5" s="10"/>
      <c r="J5" s="15"/>
      <c r="K5" s="10"/>
      <c r="L5" s="15"/>
      <c r="M5" s="10"/>
      <c r="N5" s="15"/>
      <c r="O5" s="10"/>
      <c r="P5" s="15"/>
      <c r="Q5" s="10"/>
      <c r="R5" s="15"/>
      <c r="S5" s="10"/>
      <c r="T5" s="15"/>
      <c r="U5" s="10"/>
      <c r="V5" s="15"/>
      <c r="W5" s="10"/>
      <c r="X5" s="15"/>
      <c r="Y5" s="10"/>
      <c r="Z5" s="15"/>
      <c r="AJ5" s="8">
        <v>40664</v>
      </c>
      <c r="AK5" s="3">
        <v>1</v>
      </c>
      <c r="AL5" s="3">
        <v>4</v>
      </c>
      <c r="AN5" s="3" t="s">
        <v>26</v>
      </c>
    </row>
    <row r="6" spans="1:41" ht="5.25" customHeight="1">
      <c r="A6" s="1">
        <v>5</v>
      </c>
      <c r="B6" s="18"/>
      <c r="C6" s="12"/>
      <c r="D6" s="13"/>
      <c r="E6" s="12"/>
      <c r="F6" s="13"/>
      <c r="G6" s="12"/>
      <c r="H6" s="13"/>
      <c r="I6" s="12"/>
      <c r="J6" s="13"/>
      <c r="K6" s="12"/>
      <c r="L6" s="13"/>
      <c r="M6" s="12"/>
      <c r="N6" s="13"/>
      <c r="O6" s="12"/>
      <c r="P6" s="13"/>
      <c r="Q6" s="12"/>
      <c r="R6" s="13"/>
      <c r="S6" s="12"/>
      <c r="T6" s="13"/>
      <c r="U6" s="12"/>
      <c r="V6" s="13"/>
      <c r="W6" s="12"/>
      <c r="X6" s="13"/>
      <c r="Y6" s="12"/>
      <c r="Z6" s="13"/>
      <c r="AJ6" s="8">
        <v>40695</v>
      </c>
      <c r="AL6" s="3">
        <v>5</v>
      </c>
      <c r="AN6" s="3" t="s">
        <v>27</v>
      </c>
    </row>
    <row r="7" spans="1:41">
      <c r="A7" s="1">
        <v>9</v>
      </c>
      <c r="B7" s="18" t="str">
        <f>'DATA SHEET'!B8</f>
        <v xml:space="preserve">Sale </v>
      </c>
      <c r="C7" s="14">
        <f>HLOOKUP($A$6,'DATA SHEET'!$B$6:$BC$157,3,TRUE)</f>
        <v>600</v>
      </c>
      <c r="D7" s="13"/>
      <c r="E7" s="14">
        <f>HLOOKUP($A$7,'DATA SHEET'!$B$6:$BC$157,3,TRUE)</f>
        <v>375000</v>
      </c>
      <c r="F7" s="13"/>
      <c r="G7" s="14">
        <f>HLOOKUP($A$5,'DATA SHEET'!$B$6:$BC$157,3,TRUE)</f>
        <v>122277</v>
      </c>
      <c r="H7" s="13"/>
      <c r="I7" s="14">
        <f>HLOOKUP($A$8,'DATA SHEET'!$B$6:$BC$157,3,TRUE)</f>
        <v>880</v>
      </c>
      <c r="J7" s="13"/>
      <c r="K7" s="14">
        <f>HLOOKUP($A$9,'DATA SHEET'!$B$6:$BC$157,3,TRUE)</f>
        <v>1111</v>
      </c>
      <c r="L7" s="13"/>
      <c r="M7" s="14">
        <f>HLOOKUP($A$10,'DATA SHEET'!$B$6:$BC$157,3,TRUE)</f>
        <v>9999</v>
      </c>
      <c r="N7" s="13"/>
      <c r="O7" s="14">
        <f>HLOOKUP($A$11,'DATA SHEET'!$B$6:$BC$157,3,TRUE)</f>
        <v>10000</v>
      </c>
      <c r="P7" s="13"/>
      <c r="Q7" s="14">
        <f>HLOOKUP($A$12,'DATA SHEET'!$B$6:$BC$157,3,TRUE)</f>
        <v>5000</v>
      </c>
      <c r="R7" s="13"/>
      <c r="S7" s="14">
        <f>HLOOKUP($A$13,'DATA SHEET'!$B$6:$BC$157,3,TRUE)</f>
        <v>880</v>
      </c>
      <c r="T7" s="13"/>
      <c r="U7" s="14">
        <f>HLOOKUP($A$15,'DATA SHEET'!$B$6:$BC$157,3,TRUE)</f>
        <v>90000</v>
      </c>
      <c r="V7" s="13"/>
      <c r="W7" s="14">
        <f>HLOOKUP($A$16,'DATA SHEET'!$B$6:$BC$157,3,TRUE)</f>
        <v>375000</v>
      </c>
      <c r="X7" s="13"/>
      <c r="Y7" s="14">
        <f>HLOOKUP($A$17,'DATA SHEET'!$B$6:$BC$157,3,TRUE)</f>
        <v>500000</v>
      </c>
      <c r="Z7" s="13"/>
      <c r="AJ7" s="8">
        <v>40725</v>
      </c>
      <c r="AL7" s="3">
        <v>6</v>
      </c>
      <c r="AN7" s="3" t="s">
        <v>38</v>
      </c>
    </row>
    <row r="8" spans="1:41">
      <c r="A8" s="1">
        <v>18</v>
      </c>
      <c r="B8" s="18" t="str">
        <f>'DATA SHEET'!B9</f>
        <v xml:space="preserve">Sale </v>
      </c>
      <c r="C8" s="14">
        <f>HLOOKUP($A$6,'DATA SHEET'!$B$6:$BC$157,4,TRUE)</f>
        <v>1500</v>
      </c>
      <c r="D8" s="13"/>
      <c r="E8" s="14">
        <f>HLOOKUP($A$7,'DATA SHEET'!$B$6:$BC$157,4,TRUE)</f>
        <v>0</v>
      </c>
      <c r="F8" s="16"/>
      <c r="G8" s="14">
        <f>HLOOKUP($A$5,'DATA SHEET'!$B$6:$BC$157,4,TRUE)</f>
        <v>0</v>
      </c>
      <c r="H8" s="16"/>
      <c r="I8" s="14">
        <f>HLOOKUP($A$8,'DATA SHEET'!$B$6:$BC$157,4,TRUE)</f>
        <v>0</v>
      </c>
      <c r="J8" s="16"/>
      <c r="K8" s="14">
        <f>HLOOKUP($A$9,'DATA SHEET'!$B$6:$BC$157,4,TRUE)</f>
        <v>22</v>
      </c>
      <c r="L8" s="16"/>
      <c r="M8" s="14">
        <f>HLOOKUP($A$10,'DATA SHEET'!$B$6:$BC$157,4,TRUE)</f>
        <v>10000</v>
      </c>
      <c r="N8" s="16"/>
      <c r="O8" s="14">
        <f>HLOOKUP($A$11,'DATA SHEET'!$B$6:$BC$157,4,TRUE)</f>
        <v>200000</v>
      </c>
      <c r="P8" s="16"/>
      <c r="Q8" s="14">
        <f>HLOOKUP($A$12,'DATA SHEET'!$B$6:$BC$157,4,TRUE)</f>
        <v>10000</v>
      </c>
      <c r="R8" s="16"/>
      <c r="S8" s="14">
        <f>HLOOKUP($A$13,'DATA SHEET'!$B$6:$BC$157,4,TRUE)</f>
        <v>422000</v>
      </c>
      <c r="T8" s="16"/>
      <c r="U8" s="14">
        <f>HLOOKUP($A$15,'DATA SHEET'!$B$6:$BC$157,4,TRUE)</f>
        <v>0</v>
      </c>
      <c r="V8" s="16"/>
      <c r="W8" s="14">
        <f>HLOOKUP($A$16,'DATA SHEET'!$B$6:$BC$157,4,TRUE)</f>
        <v>1250</v>
      </c>
      <c r="X8" s="16"/>
      <c r="Y8" s="14">
        <f>HLOOKUP($A$17,'DATA SHEET'!$B$6:$BC$157,4,TRUE)</f>
        <v>154</v>
      </c>
      <c r="Z8" s="16"/>
      <c r="AJ8" s="8">
        <v>40756</v>
      </c>
      <c r="AL8" s="3">
        <v>7</v>
      </c>
      <c r="AN8" s="3" t="s">
        <v>28</v>
      </c>
    </row>
    <row r="9" spans="1:41">
      <c r="A9" s="1">
        <v>22</v>
      </c>
      <c r="B9" s="18" t="str">
        <f>'DATA SHEET'!B10</f>
        <v xml:space="preserve">Sale </v>
      </c>
      <c r="C9" s="14">
        <f>HLOOKUP($A$6,'DATA SHEET'!$B$6:$BC$157,5,TRUE)</f>
        <v>13854</v>
      </c>
      <c r="D9" s="13"/>
      <c r="E9" s="14">
        <f>HLOOKUP($A$7,'DATA SHEET'!$B$6:$BC$157,5,TRUE)</f>
        <v>0</v>
      </c>
      <c r="F9" s="13"/>
      <c r="G9" s="14">
        <f>HLOOKUP($A$5,'DATA SHEET'!$B$6:$BC$157,5,TRUE)</f>
        <v>0</v>
      </c>
      <c r="H9" s="13"/>
      <c r="I9" s="14">
        <f>HLOOKUP($A$8,'DATA SHEET'!$B$6:$BC$157,5,TRUE)</f>
        <v>500</v>
      </c>
      <c r="J9" s="13"/>
      <c r="K9" s="14">
        <f>HLOOKUP($A$9,'DATA SHEET'!$B$6:$BC$157,5,TRUE)</f>
        <v>33</v>
      </c>
      <c r="L9" s="13"/>
      <c r="M9" s="14">
        <f>HLOOKUP($A$10,'DATA SHEET'!$B$6:$BC$157,5,TRUE)</f>
        <v>0</v>
      </c>
      <c r="N9" s="13"/>
      <c r="O9" s="14">
        <f>HLOOKUP($A$11,'DATA SHEET'!$B$6:$BC$157,5,TRUE)</f>
        <v>300000</v>
      </c>
      <c r="P9" s="13"/>
      <c r="Q9" s="14">
        <f>HLOOKUP($A$12,'DATA SHEET'!$B$6:$BC$157,5,TRUE)</f>
        <v>55000</v>
      </c>
      <c r="R9" s="13"/>
      <c r="S9" s="14">
        <f>HLOOKUP($A$13,'DATA SHEET'!$B$6:$BC$157,5,TRUE)</f>
        <v>51500</v>
      </c>
      <c r="T9" s="13"/>
      <c r="U9" s="14">
        <f>HLOOKUP($A$15,'DATA SHEET'!$B$6:$BC$157,5,TRUE)</f>
        <v>0</v>
      </c>
      <c r="V9" s="13"/>
      <c r="W9" s="14">
        <f>HLOOKUP($A$16,'DATA SHEET'!$B$6:$BC$157,5,TRUE)</f>
        <v>25111</v>
      </c>
      <c r="X9" s="13"/>
      <c r="Y9" s="14">
        <f>HLOOKUP($A$17,'DATA SHEET'!$B$6:$BC$157,5,TRUE)</f>
        <v>1250</v>
      </c>
      <c r="Z9" s="13"/>
      <c r="AJ9" s="8">
        <v>40787</v>
      </c>
      <c r="AL9" s="3">
        <v>8</v>
      </c>
      <c r="AN9" s="3" t="s">
        <v>39</v>
      </c>
    </row>
    <row r="10" spans="1:41">
      <c r="A10" s="1">
        <v>26</v>
      </c>
      <c r="B10" s="18" t="str">
        <f>'DATA SHEET'!B11</f>
        <v xml:space="preserve">Sale </v>
      </c>
      <c r="C10" s="14">
        <f>HLOOKUP($A$6,'DATA SHEET'!$B$6:$BC$157,6,TRUE)</f>
        <v>3300</v>
      </c>
      <c r="D10" s="13"/>
      <c r="E10" s="14">
        <f>HLOOKUP($A$7,'DATA SHEET'!$B$6:$BC$157,6,TRUE)</f>
        <v>0</v>
      </c>
      <c r="F10" s="13"/>
      <c r="G10" s="14">
        <f>HLOOKUP($A$5,'DATA SHEET'!$B$6:$BC$157,6,TRUE)</f>
        <v>0</v>
      </c>
      <c r="H10" s="13"/>
      <c r="I10" s="14">
        <f>HLOOKUP($A$8,'DATA SHEET'!$B$6:$BC$157,6,TRUE)</f>
        <v>600</v>
      </c>
      <c r="J10" s="13"/>
      <c r="K10" s="14">
        <f>HLOOKUP($A$9,'DATA SHEET'!$B$6:$BC$157,6,TRUE)</f>
        <v>0</v>
      </c>
      <c r="L10" s="13"/>
      <c r="M10" s="14">
        <f>HLOOKUP($A$10,'DATA SHEET'!$B$6:$BC$157,6,TRUE)</f>
        <v>15000</v>
      </c>
      <c r="N10" s="13"/>
      <c r="O10" s="14">
        <f>HLOOKUP($A$11,'DATA SHEET'!$B$6:$BC$157,6,TRUE)</f>
        <v>0</v>
      </c>
      <c r="P10" s="13"/>
      <c r="Q10" s="14">
        <f>HLOOKUP($A$12,'DATA SHEET'!$B$6:$BC$157,6,TRUE)</f>
        <v>0</v>
      </c>
      <c r="R10" s="13"/>
      <c r="S10" s="14">
        <f>HLOOKUP($A$13,'DATA SHEET'!$B$6:$BC$157,6,TRUE)</f>
        <v>0</v>
      </c>
      <c r="T10" s="13"/>
      <c r="U10" s="14">
        <f>HLOOKUP($A$15,'DATA SHEET'!$B$6:$BC$157,6,TRUE)</f>
        <v>80000</v>
      </c>
      <c r="V10" s="13"/>
      <c r="W10" s="14">
        <f>HLOOKUP($A$16,'DATA SHEET'!$B$6:$BC$157,6,TRUE)</f>
        <v>3</v>
      </c>
      <c r="X10" s="13"/>
      <c r="Y10" s="14">
        <f>HLOOKUP($A$17,'DATA SHEET'!$B$6:$BC$157,6,TRUE)</f>
        <v>11514</v>
      </c>
      <c r="Z10" s="13"/>
      <c r="AJ10" s="8">
        <v>40817</v>
      </c>
      <c r="AL10" s="3">
        <v>9</v>
      </c>
      <c r="AN10" s="3" t="s">
        <v>29</v>
      </c>
    </row>
    <row r="11" spans="1:41">
      <c r="A11" s="1">
        <v>31</v>
      </c>
      <c r="B11" s="18" t="str">
        <f>'DATA SHEET'!B12</f>
        <v xml:space="preserve">Sale </v>
      </c>
      <c r="C11" s="14">
        <f>HLOOKUP($A$6,'DATA SHEET'!$B$6:$BC$157,7,TRUE)</f>
        <v>4200</v>
      </c>
      <c r="D11" s="13"/>
      <c r="E11" s="14">
        <f>HLOOKUP($A$7,'DATA SHEET'!$B$6:$BC$157,7,TRUE)</f>
        <v>0</v>
      </c>
      <c r="F11" s="13"/>
      <c r="G11" s="14">
        <f>HLOOKUP($A$5,'DATA SHEET'!$B$6:$BC$157,7,TRUE)</f>
        <v>0</v>
      </c>
      <c r="H11" s="13"/>
      <c r="I11" s="14">
        <f>HLOOKUP($A$8,'DATA SHEET'!$B$6:$BC$157,7,TRUE)</f>
        <v>0</v>
      </c>
      <c r="J11" s="13"/>
      <c r="K11" s="14">
        <f>HLOOKUP($A$9,'DATA SHEET'!$B$6:$BC$157,7,TRUE)</f>
        <v>0</v>
      </c>
      <c r="L11" s="13"/>
      <c r="M11" s="14">
        <f>HLOOKUP($A$10,'DATA SHEET'!$B$6:$BC$157,7,TRUE)</f>
        <v>0</v>
      </c>
      <c r="N11" s="13"/>
      <c r="O11" s="14">
        <f>HLOOKUP($A$11,'DATA SHEET'!$B$6:$BC$157,7,TRUE)</f>
        <v>0</v>
      </c>
      <c r="P11" s="13"/>
      <c r="Q11" s="14">
        <f>HLOOKUP($A$12,'DATA SHEET'!$B$6:$BC$157,7,TRUE)</f>
        <v>0</v>
      </c>
      <c r="R11" s="13"/>
      <c r="S11" s="14">
        <f>HLOOKUP($A$13,'DATA SHEET'!$B$6:$BC$157,7,TRUE)</f>
        <v>0</v>
      </c>
      <c r="T11" s="13"/>
      <c r="U11" s="14">
        <f>HLOOKUP($A$15,'DATA SHEET'!$B$6:$BC$157,7,TRUE)</f>
        <v>120000</v>
      </c>
      <c r="V11" s="13"/>
      <c r="W11" s="14">
        <f>HLOOKUP($A$16,'DATA SHEET'!$B$6:$BC$157,7,TRUE)</f>
        <v>4</v>
      </c>
      <c r="X11" s="13"/>
      <c r="Y11" s="14">
        <f>HLOOKUP($A$17,'DATA SHEET'!$B$6:$BC$157,7,TRUE)</f>
        <v>0</v>
      </c>
      <c r="Z11" s="13"/>
      <c r="AJ11" s="8">
        <v>40848</v>
      </c>
      <c r="AL11" s="3">
        <v>10</v>
      </c>
      <c r="AN11" s="3" t="s">
        <v>30</v>
      </c>
    </row>
    <row r="12" spans="1:41">
      <c r="A12" s="1">
        <v>35</v>
      </c>
      <c r="B12" s="18" t="str">
        <f>'DATA SHEET'!B13</f>
        <v xml:space="preserve">Sale </v>
      </c>
      <c r="C12" s="14">
        <f>HLOOKUP($A$6,'DATA SHEET'!$B$6:$BC$157,8,TRUE)</f>
        <v>5100</v>
      </c>
      <c r="D12" s="13"/>
      <c r="E12" s="14">
        <f>HLOOKUP($A$7,'DATA SHEET'!$B$6:$BC$157,8,TRUE)</f>
        <v>0</v>
      </c>
      <c r="F12" s="13"/>
      <c r="G12" s="14">
        <f>HLOOKUP($A$5,'DATA SHEET'!$B$6:$BC$157,8,TRUE)</f>
        <v>0</v>
      </c>
      <c r="H12" s="13"/>
      <c r="I12" s="14">
        <f>HLOOKUP($A$8,'DATA SHEET'!$B$6:$BC$157,8,TRUE)</f>
        <v>0</v>
      </c>
      <c r="J12" s="13"/>
      <c r="K12" s="14">
        <f>HLOOKUP($A$9,'DATA SHEET'!$B$6:$BC$157,8,TRUE)</f>
        <v>0</v>
      </c>
      <c r="L12" s="13"/>
      <c r="M12" s="14">
        <f>HLOOKUP($A$10,'DATA SHEET'!$B$6:$BC$157,8,TRUE)</f>
        <v>0</v>
      </c>
      <c r="N12" s="13"/>
      <c r="O12" s="14">
        <f>HLOOKUP($A$11,'DATA SHEET'!$B$6:$BC$157,8,TRUE)</f>
        <v>0</v>
      </c>
      <c r="P12" s="13"/>
      <c r="Q12" s="14">
        <f>HLOOKUP($A$12,'DATA SHEET'!$B$6:$BC$157,8,TRUE)</f>
        <v>0</v>
      </c>
      <c r="R12" s="13"/>
      <c r="S12" s="14">
        <f>HLOOKUP($A$13,'DATA SHEET'!$B$6:$BC$157,8,TRUE)</f>
        <v>0</v>
      </c>
      <c r="T12" s="13"/>
      <c r="U12" s="14">
        <f>HLOOKUP($A$15,'DATA SHEET'!$B$6:$BC$157,8,TRUE)</f>
        <v>0</v>
      </c>
      <c r="V12" s="13"/>
      <c r="W12" s="14">
        <f>HLOOKUP($A$16,'DATA SHEET'!$B$6:$BC$157,8,TRUE)</f>
        <v>0</v>
      </c>
      <c r="X12" s="13"/>
      <c r="Y12" s="14">
        <f>HLOOKUP($A$17,'DATA SHEET'!$B$6:$BC$157,8,TRUE)</f>
        <v>0</v>
      </c>
      <c r="Z12" s="13"/>
      <c r="AJ12" s="8">
        <v>40878</v>
      </c>
      <c r="AL12" s="3">
        <v>11</v>
      </c>
      <c r="AN12" s="3" t="s">
        <v>31</v>
      </c>
    </row>
    <row r="13" spans="1:41" s="33" customFormat="1" ht="12" customHeight="1">
      <c r="A13" s="29">
        <v>39</v>
      </c>
      <c r="B13" s="30" t="str">
        <f>'DATA SHEET'!B14</f>
        <v>Total Sales</v>
      </c>
      <c r="C13" s="31">
        <f>HLOOKUP($A$6,'DATA SHEET'!$B$6:$BC$157,9,TRUE)</f>
        <v>28554</v>
      </c>
      <c r="D13" s="32"/>
      <c r="E13" s="31">
        <f>HLOOKUP($A$7,'DATA SHEET'!$B$6:$BC$157,9,TRUE)</f>
        <v>375000</v>
      </c>
      <c r="F13" s="32"/>
      <c r="G13" s="31">
        <f>HLOOKUP($A$5,'DATA SHEET'!$B$6:$BC$157,9,TRUE)</f>
        <v>122277</v>
      </c>
      <c r="H13" s="32"/>
      <c r="I13" s="31">
        <f>HLOOKUP($A$8,'DATA SHEET'!$B$6:$BC$157,9,TRUE)</f>
        <v>1980</v>
      </c>
      <c r="J13" s="32"/>
      <c r="K13" s="31">
        <f>HLOOKUP($A$9,'DATA SHEET'!$B$6:$BC$157,9,TRUE)</f>
        <v>1166</v>
      </c>
      <c r="L13" s="32"/>
      <c r="M13" s="31">
        <f>HLOOKUP($A$10,'DATA SHEET'!$B$6:$BC$157,9,TRUE)</f>
        <v>34999</v>
      </c>
      <c r="N13" s="32"/>
      <c r="O13" s="31">
        <f>HLOOKUP($A$11,'DATA SHEET'!$B$6:$BC$157,9,TRUE)</f>
        <v>510000</v>
      </c>
      <c r="P13" s="32"/>
      <c r="Q13" s="31">
        <f>HLOOKUP($A$12,'DATA SHEET'!$B$6:$BC$157,9,TRUE)</f>
        <v>70000</v>
      </c>
      <c r="R13" s="32"/>
      <c r="S13" s="31">
        <f>HLOOKUP($A$13,'DATA SHEET'!$B$6:$BC$157,9,TRUE)</f>
        <v>474380</v>
      </c>
      <c r="T13" s="32"/>
      <c r="U13" s="31">
        <f>HLOOKUP($A$15,'DATA SHEET'!$B$6:$BC$157,9,TRUE)</f>
        <v>290000</v>
      </c>
      <c r="V13" s="32"/>
      <c r="W13" s="31">
        <f>HLOOKUP($A$16,'DATA SHEET'!$B$6:$BC$157,9,TRUE)</f>
        <v>401368</v>
      </c>
      <c r="X13" s="32"/>
      <c r="Y13" s="31">
        <f>HLOOKUP($A$17,'DATA SHEET'!$B$6:$BC$157,9,TRUE)</f>
        <v>512918</v>
      </c>
      <c r="Z13" s="32"/>
      <c r="AJ13" s="34">
        <v>40909</v>
      </c>
      <c r="AN13" s="33" t="s">
        <v>32</v>
      </c>
    </row>
    <row r="14" spans="1:41" ht="3" customHeight="1">
      <c r="B14" s="18"/>
      <c r="C14" s="14"/>
      <c r="D14" s="13"/>
      <c r="E14" s="14"/>
      <c r="F14" s="13"/>
      <c r="G14" s="14"/>
      <c r="H14" s="13"/>
      <c r="I14" s="14"/>
      <c r="J14" s="13"/>
      <c r="K14" s="14"/>
      <c r="L14" s="13"/>
      <c r="M14" s="14"/>
      <c r="N14" s="13"/>
      <c r="O14" s="14"/>
      <c r="P14" s="13"/>
      <c r="Q14" s="14"/>
      <c r="R14" s="13"/>
      <c r="S14" s="14"/>
      <c r="T14" s="13"/>
      <c r="U14" s="14"/>
      <c r="V14" s="13"/>
      <c r="W14" s="14"/>
      <c r="X14" s="13"/>
      <c r="Y14" s="14"/>
      <c r="Z14" s="13"/>
      <c r="AJ14" s="8">
        <v>40940</v>
      </c>
      <c r="AN14" s="3" t="s">
        <v>40</v>
      </c>
    </row>
    <row r="15" spans="1:41">
      <c r="A15" s="1">
        <v>44</v>
      </c>
      <c r="B15" s="19" t="str">
        <f>'DATA SHEET'!B17</f>
        <v>COST OF GOODS SOLD : -</v>
      </c>
      <c r="C15" s="14"/>
      <c r="D15" s="13"/>
      <c r="E15" s="14"/>
      <c r="F15" s="13"/>
      <c r="G15" s="14"/>
      <c r="H15" s="13"/>
      <c r="I15" s="14"/>
      <c r="J15" s="13"/>
      <c r="K15" s="14"/>
      <c r="L15" s="13"/>
      <c r="M15" s="14"/>
      <c r="N15" s="13"/>
      <c r="O15" s="14"/>
      <c r="P15" s="13"/>
      <c r="Q15" s="14"/>
      <c r="R15" s="13"/>
      <c r="S15" s="14"/>
      <c r="T15" s="13"/>
      <c r="U15" s="14"/>
      <c r="V15" s="13"/>
      <c r="W15" s="14"/>
      <c r="X15" s="13"/>
      <c r="Y15" s="14"/>
      <c r="Z15" s="13"/>
      <c r="AJ15" s="8">
        <v>40969</v>
      </c>
      <c r="AN15" s="3" t="s">
        <v>24</v>
      </c>
    </row>
    <row r="16" spans="1:41">
      <c r="A16" s="1">
        <v>48</v>
      </c>
      <c r="B16" s="18" t="str">
        <f>'DATA SHEET'!B18</f>
        <v>RAW MATERIAL</v>
      </c>
      <c r="C16" s="14">
        <f>HLOOKUP($A$6,'DATA SHEET'!$B$6:$BC$157,13,TRUE)</f>
        <v>3850</v>
      </c>
      <c r="D16" s="13"/>
      <c r="E16" s="14">
        <f>HLOOKUP($A$7,'DATA SHEET'!$B$6:$BC$157,13,TRUE)</f>
        <v>376</v>
      </c>
      <c r="F16" s="13"/>
      <c r="G16" s="14">
        <f>HLOOKUP($A$5,'DATA SHEET'!$B$6:$BC$157,13,TRUE)</f>
        <v>2566</v>
      </c>
      <c r="H16" s="13"/>
      <c r="I16" s="14">
        <f>HLOOKUP($A$8,'DATA SHEET'!$B$6:$BC$157,13,TRUE)</f>
        <v>3850</v>
      </c>
      <c r="J16" s="13"/>
      <c r="K16" s="14">
        <f>HLOOKUP($A$9,'DATA SHEET'!$B$6:$BC$157,13,TRUE)</f>
        <v>1011</v>
      </c>
      <c r="L16" s="13"/>
      <c r="M16" s="14">
        <f>HLOOKUP($A$10,'DATA SHEET'!$B$6:$BC$157,13,TRUE)</f>
        <v>2611</v>
      </c>
      <c r="N16" s="13"/>
      <c r="O16" s="14">
        <f>HLOOKUP($A$11,'DATA SHEET'!$B$6:$BC$157,13,TRUE)</f>
        <v>26</v>
      </c>
      <c r="P16" s="13"/>
      <c r="Q16" s="14">
        <f>HLOOKUP($A$12,'DATA SHEET'!$B$6:$BC$157,13,TRUE)</f>
        <v>2500</v>
      </c>
      <c r="R16" s="13"/>
      <c r="S16" s="14">
        <f>HLOOKUP($A$13,'DATA SHEET'!$B$6:$BC$157,13,TRUE)</f>
        <v>111000</v>
      </c>
      <c r="T16" s="13"/>
      <c r="U16" s="14">
        <f>HLOOKUP($A$15,'DATA SHEET'!$B$6:$BC$157,13,TRUE)</f>
        <v>35450</v>
      </c>
      <c r="V16" s="13"/>
      <c r="W16" s="14">
        <f>HLOOKUP($A$16,'DATA SHEET'!$B$6:$BC$157,13,TRUE)</f>
        <v>3850</v>
      </c>
      <c r="X16" s="13"/>
      <c r="Y16" s="14">
        <f>HLOOKUP($A$17,'DATA SHEET'!$B$6:$BC$157,13,TRUE)</f>
        <v>25000</v>
      </c>
      <c r="Z16" s="13"/>
      <c r="AJ16" s="3" t="s">
        <v>41</v>
      </c>
      <c r="AN16" s="3" t="s">
        <v>25</v>
      </c>
    </row>
    <row r="17" spans="1:36">
      <c r="A17" s="1">
        <v>52</v>
      </c>
      <c r="B17" s="18" t="str">
        <f>'DATA SHEET'!B19</f>
        <v>PACKING MATERIAL</v>
      </c>
      <c r="C17" s="14">
        <f>HLOOKUP($A$6,'DATA SHEET'!$B$6:$BC$157,14,TRUE)</f>
        <v>12739</v>
      </c>
      <c r="D17" s="13"/>
      <c r="E17" s="14">
        <f>HLOOKUP($A$7,'DATA SHEET'!$B$6:$BC$157,14,TRUE)</f>
        <v>255704</v>
      </c>
      <c r="F17" s="13"/>
      <c r="G17" s="14">
        <f>HLOOKUP($A$5,'DATA SHEET'!$B$6:$BC$157,14,TRUE)</f>
        <v>48</v>
      </c>
      <c r="H17" s="13"/>
      <c r="I17" s="14">
        <f>HLOOKUP($A$8,'DATA SHEET'!$B$6:$BC$157,14,TRUE)</f>
        <v>12739</v>
      </c>
      <c r="J17" s="13"/>
      <c r="K17" s="14">
        <f>HLOOKUP($A$9,'DATA SHEET'!$B$6:$BC$157,14,TRUE)</f>
        <v>222</v>
      </c>
      <c r="L17" s="13"/>
      <c r="M17" s="14">
        <f>HLOOKUP($A$10,'DATA SHEET'!$B$6:$BC$157,14,TRUE)</f>
        <v>239</v>
      </c>
      <c r="N17" s="13"/>
      <c r="O17" s="14">
        <f>HLOOKUP($A$11,'DATA SHEET'!$B$6:$BC$157,14,TRUE)</f>
        <v>254545</v>
      </c>
      <c r="P17" s="13"/>
      <c r="Q17" s="14">
        <f>HLOOKUP($A$12,'DATA SHEET'!$B$6:$BC$157,14,TRUE)</f>
        <v>32000</v>
      </c>
      <c r="R17" s="13"/>
      <c r="S17" s="14">
        <f>HLOOKUP($A$13,'DATA SHEET'!$B$6:$BC$157,14,TRUE)</f>
        <v>0</v>
      </c>
      <c r="T17" s="13"/>
      <c r="U17" s="14">
        <f>HLOOKUP($A$15,'DATA SHEET'!$B$6:$BC$157,14,TRUE)</f>
        <v>22500</v>
      </c>
      <c r="V17" s="13"/>
      <c r="W17" s="14">
        <f>HLOOKUP($A$16,'DATA SHEET'!$B$6:$BC$157,14,TRUE)</f>
        <v>12739</v>
      </c>
      <c r="X17" s="13"/>
      <c r="Y17" s="14">
        <f>HLOOKUP($A$17,'DATA SHEET'!$B$6:$BC$157,14,TRUE)</f>
        <v>0</v>
      </c>
      <c r="Z17" s="13"/>
      <c r="AJ17" s="3" t="s">
        <v>42</v>
      </c>
    </row>
    <row r="18" spans="1:36">
      <c r="B18" s="18" t="str">
        <f>'DATA SHEET'!B20</f>
        <v>OTHER PURCHASE</v>
      </c>
      <c r="C18" s="14">
        <f>HLOOKUP($A$6,'DATA SHEET'!$B$6:$BC$157,15,TRUE)</f>
        <v>835</v>
      </c>
      <c r="D18" s="13"/>
      <c r="E18" s="14">
        <f>HLOOKUP($A$7,'DATA SHEET'!$B$6:$BC$157,15,TRUE)</f>
        <v>355</v>
      </c>
      <c r="F18" s="13"/>
      <c r="G18" s="14">
        <f>HLOOKUP($A$5,'DATA SHEET'!$B$6:$BC$157,15,TRUE)</f>
        <v>495</v>
      </c>
      <c r="H18" s="13"/>
      <c r="I18" s="14">
        <f>HLOOKUP($A$8,'DATA SHEET'!$B$6:$BC$157,15,TRUE)</f>
        <v>835</v>
      </c>
      <c r="J18" s="13"/>
      <c r="K18" s="14">
        <f>HLOOKUP($A$9,'DATA SHEET'!$B$6:$BC$157,15,TRUE)</f>
        <v>333</v>
      </c>
      <c r="L18" s="13"/>
      <c r="M18" s="14">
        <f>HLOOKUP($A$10,'DATA SHEET'!$B$6:$BC$157,15,TRUE)</f>
        <v>390</v>
      </c>
      <c r="N18" s="13"/>
      <c r="O18" s="14">
        <f>HLOOKUP($A$11,'DATA SHEET'!$B$6:$BC$157,15,TRUE)</f>
        <v>3125</v>
      </c>
      <c r="P18" s="13"/>
      <c r="Q18" s="14">
        <f>HLOOKUP($A$12,'DATA SHEET'!$B$6:$BC$157,15,TRUE)</f>
        <v>35600</v>
      </c>
      <c r="R18" s="13"/>
      <c r="S18" s="14">
        <f>HLOOKUP($A$13,'DATA SHEET'!$B$6:$BC$157,15,TRUE)</f>
        <v>0</v>
      </c>
      <c r="T18" s="13"/>
      <c r="U18" s="14">
        <f>HLOOKUP($A$15,'DATA SHEET'!$B$6:$BC$157,15,TRUE)</f>
        <v>90000</v>
      </c>
      <c r="V18" s="13"/>
      <c r="W18" s="14">
        <f>HLOOKUP($A$16,'DATA SHEET'!$B$6:$BC$157,15,TRUE)</f>
        <v>835</v>
      </c>
      <c r="X18" s="13"/>
      <c r="Y18" s="14">
        <f>HLOOKUP($A$17,'DATA SHEET'!$B$6:$BC$157,15,TRUE)</f>
        <v>0</v>
      </c>
      <c r="Z18" s="13"/>
      <c r="AJ18" s="3" t="s">
        <v>43</v>
      </c>
    </row>
    <row r="19" spans="1:36" ht="13.5" customHeight="1">
      <c r="B19" s="18" t="str">
        <f>'DATA SHEET'!B21</f>
        <v>Total Cost</v>
      </c>
      <c r="C19" s="14">
        <f>HLOOKUP($A$6,'DATA SHEET'!$B$6:$BC$157,16,TRUE)</f>
        <v>17424</v>
      </c>
      <c r="D19" s="13"/>
      <c r="E19" s="14">
        <f>HLOOKUP($A$7,'DATA SHEET'!$B$6:$BC$157,16,TRUE)</f>
        <v>256435</v>
      </c>
      <c r="F19" s="13"/>
      <c r="G19" s="14">
        <f>HLOOKUP($A$5,'DATA SHEET'!$B$6:$BC$157,16,TRUE)</f>
        <v>3109</v>
      </c>
      <c r="H19" s="13"/>
      <c r="I19" s="14">
        <f>HLOOKUP($A$8,'DATA SHEET'!$B$6:$BC$157,16,TRUE)</f>
        <v>17424</v>
      </c>
      <c r="J19" s="13"/>
      <c r="K19" s="14">
        <f>HLOOKUP($A$9,'DATA SHEET'!$B$6:$BC$157,16,TRUE)</f>
        <v>1566</v>
      </c>
      <c r="L19" s="13"/>
      <c r="M19" s="14">
        <f>HLOOKUP($A$10,'DATA SHEET'!$B$6:$BC$157,16,TRUE)</f>
        <v>3240</v>
      </c>
      <c r="N19" s="13"/>
      <c r="O19" s="14">
        <f>HLOOKUP($A$11,'DATA SHEET'!$B$6:$BC$157,16,TRUE)</f>
        <v>257696</v>
      </c>
      <c r="P19" s="13"/>
      <c r="Q19" s="14">
        <f>HLOOKUP($A$12,'DATA SHEET'!$B$6:$BC$157,13,TRUE)</f>
        <v>2500</v>
      </c>
      <c r="R19" s="13"/>
      <c r="S19" s="14">
        <f>HLOOKUP($A$13,'DATA SHEET'!$B$6:$BC$157,16,TRUE)</f>
        <v>111000</v>
      </c>
      <c r="T19" s="13"/>
      <c r="U19" s="14">
        <f>HLOOKUP($A$15,'DATA SHEET'!$B$6:$BC$157,16,TRUE)</f>
        <v>147950</v>
      </c>
      <c r="V19" s="13"/>
      <c r="W19" s="14">
        <f>HLOOKUP($A$16,'DATA SHEET'!$B$6:$BC$157,16,TRUE)</f>
        <v>17424</v>
      </c>
      <c r="X19" s="13"/>
      <c r="Y19" s="14">
        <f>HLOOKUP($A$17,'DATA SHEET'!$B$6:$BC$157,16,TRUE)</f>
        <v>25000</v>
      </c>
      <c r="Z19" s="13"/>
    </row>
    <row r="20" spans="1:36" ht="5.25" customHeight="1">
      <c r="B20" s="18"/>
      <c r="C20" s="14"/>
      <c r="D20" s="13"/>
      <c r="E20" s="14"/>
      <c r="F20" s="13"/>
      <c r="G20" s="14"/>
      <c r="H20" s="13"/>
      <c r="I20" s="14"/>
      <c r="J20" s="13"/>
      <c r="K20" s="14"/>
      <c r="L20" s="13"/>
      <c r="M20" s="14"/>
      <c r="N20" s="13"/>
      <c r="O20" s="14"/>
      <c r="P20" s="13"/>
      <c r="Q20" s="14"/>
      <c r="R20" s="13"/>
      <c r="S20" s="14"/>
      <c r="T20" s="13"/>
      <c r="U20" s="14"/>
      <c r="V20" s="13"/>
      <c r="W20" s="14"/>
      <c r="X20" s="13"/>
      <c r="Y20" s="14"/>
      <c r="Z20" s="13"/>
      <c r="AJ20" s="3" t="s">
        <v>7</v>
      </c>
    </row>
    <row r="21" spans="1:36" s="28" customFormat="1" ht="14.25" customHeight="1">
      <c r="A21" s="24"/>
      <c r="B21" s="25" t="str">
        <f>'DATA SHEET'!B23</f>
        <v>GROSS PROFIT</v>
      </c>
      <c r="C21" s="26">
        <f>HLOOKUP($A$6,'DATA SHEET'!$B$6:$BC$157,18,TRUE)</f>
        <v>11130</v>
      </c>
      <c r="D21" s="27"/>
      <c r="E21" s="26">
        <f>HLOOKUP($A$7,'DATA SHEET'!$B$6:$BC$157,18,TRUE)</f>
        <v>118565</v>
      </c>
      <c r="F21" s="27"/>
      <c r="G21" s="26">
        <f>HLOOKUP($A$5,'DATA SHEET'!$B$6:$BC$157,18,TRUE)</f>
        <v>119168</v>
      </c>
      <c r="H21" s="27"/>
      <c r="I21" s="26">
        <f>HLOOKUP($A$8,'DATA SHEET'!$B$6:$BC$157,18,TRUE)</f>
        <v>-15444</v>
      </c>
      <c r="J21" s="27"/>
      <c r="K21" s="26">
        <f>HLOOKUP($A$9,'DATA SHEET'!$B$6:$BC$157,18,TRUE)</f>
        <v>-400</v>
      </c>
      <c r="L21" s="27"/>
      <c r="M21" s="26">
        <f>HLOOKUP($A$10,'DATA SHEET'!$B$6:$BC$157,18,TRUE)</f>
        <v>31759</v>
      </c>
      <c r="N21" s="27"/>
      <c r="O21" s="26">
        <f>HLOOKUP($A$11,'DATA SHEET'!$B$6:$BC$157,18,TRUE)</f>
        <v>252304</v>
      </c>
      <c r="P21" s="27"/>
      <c r="Q21" s="26">
        <f>HLOOKUP($A$12,'DATA SHEET'!$B$6:$BC$157,18,TRUE)</f>
        <v>-100</v>
      </c>
      <c r="R21" s="27"/>
      <c r="S21" s="26">
        <f>HLOOKUP($A$13,'DATA SHEET'!$B$6:$BC$157,18,TRUE)</f>
        <v>363380</v>
      </c>
      <c r="T21" s="27"/>
      <c r="U21" s="26">
        <f>HLOOKUP($A$15,'DATA SHEET'!$B$6:$BC$157,18,TRUE)</f>
        <v>142050</v>
      </c>
      <c r="V21" s="27"/>
      <c r="W21" s="26">
        <f>HLOOKUP($A$16,'DATA SHEET'!$B$6:$BC$157,18,TRUE)</f>
        <v>383944</v>
      </c>
      <c r="X21" s="27"/>
      <c r="Y21" s="26">
        <f>HLOOKUP($A$17,'DATA SHEET'!$B$6:$BC$157,18,TRUE)</f>
        <v>487918</v>
      </c>
      <c r="Z21" s="27"/>
    </row>
    <row r="22" spans="1:36" ht="3" customHeight="1">
      <c r="B22" s="18"/>
      <c r="C22" s="14"/>
      <c r="D22" s="13"/>
      <c r="E22" s="14"/>
      <c r="F22" s="13"/>
      <c r="G22" s="14"/>
      <c r="H22" s="13"/>
      <c r="I22" s="14"/>
      <c r="J22" s="13"/>
      <c r="K22" s="14"/>
      <c r="L22" s="13"/>
      <c r="M22" s="14"/>
      <c r="N22" s="13"/>
      <c r="O22" s="14"/>
      <c r="P22" s="13"/>
      <c r="Q22" s="14"/>
      <c r="R22" s="13"/>
      <c r="S22" s="14"/>
      <c r="T22" s="13"/>
      <c r="U22" s="14"/>
      <c r="V22" s="13"/>
      <c r="W22" s="14"/>
      <c r="X22" s="13"/>
      <c r="Y22" s="14"/>
      <c r="Z22" s="13"/>
    </row>
    <row r="23" spans="1:36">
      <c r="B23" s="19" t="str">
        <f>'DATA SHEET'!B25</f>
        <v>EXPENSES : -</v>
      </c>
      <c r="C23" s="14"/>
      <c r="D23" s="13"/>
      <c r="E23" s="14"/>
      <c r="F23" s="13"/>
      <c r="G23" s="14"/>
      <c r="H23" s="13"/>
      <c r="I23" s="14"/>
      <c r="J23" s="13"/>
      <c r="K23" s="14"/>
      <c r="L23" s="13"/>
      <c r="M23" s="14"/>
      <c r="N23" s="13"/>
      <c r="O23" s="14"/>
      <c r="P23" s="13"/>
      <c r="Q23" s="14"/>
      <c r="R23" s="13"/>
      <c r="S23" s="14"/>
      <c r="T23" s="13"/>
      <c r="U23" s="14"/>
      <c r="V23" s="13"/>
      <c r="W23" s="14"/>
      <c r="X23" s="13"/>
      <c r="Y23" s="14"/>
      <c r="Z23" s="13"/>
    </row>
    <row r="24" spans="1:36">
      <c r="B24" s="18" t="str">
        <f>'DATA SHEET'!B26</f>
        <v>RENT</v>
      </c>
      <c r="C24" s="14">
        <f>HLOOKUP($A$6,'DATA SHEET'!$B$6:$BC$157,21,TRUE)</f>
        <v>19500</v>
      </c>
      <c r="D24" s="13"/>
      <c r="E24" s="14">
        <f>HLOOKUP($A$7,'DATA SHEET'!$B$6:$BC$157,21,TRUE)</f>
        <v>19500</v>
      </c>
      <c r="F24" s="13"/>
      <c r="G24" s="14">
        <f>HLOOKUP($A$5,'DATA SHEET'!$B$6:$BC$157,21,TRUE)</f>
        <v>19500</v>
      </c>
      <c r="H24" s="13"/>
      <c r="I24" s="14">
        <f>HLOOKUP($A$8,'DATA SHEET'!$B$6:$BC$157,21,TRUE)</f>
        <v>19500</v>
      </c>
      <c r="J24" s="13"/>
      <c r="K24" s="14">
        <f>HLOOKUP($A$9,'DATA SHEET'!$B$6:$BC$157,21,TRUE)</f>
        <v>19500</v>
      </c>
      <c r="L24" s="13"/>
      <c r="M24" s="14">
        <f>HLOOKUP($A$10,'DATA SHEET'!$B$6:$BC$157,21,TRUE)</f>
        <v>19500</v>
      </c>
      <c r="N24" s="13"/>
      <c r="O24" s="14">
        <f>HLOOKUP($A$11,'DATA SHEET'!$B$6:$BC$157,21,TRUE)</f>
        <v>19500</v>
      </c>
      <c r="P24" s="13"/>
      <c r="Q24" s="14">
        <f>HLOOKUP($A$12,'DATA SHEET'!$B$6:$BC$157,21,TRUE)</f>
        <v>19500</v>
      </c>
      <c r="R24" s="13"/>
      <c r="S24" s="14">
        <f>HLOOKUP($A$13,'DATA SHEET'!$B$6:$BC$157,21,TRUE)</f>
        <v>19500</v>
      </c>
      <c r="T24" s="13"/>
      <c r="U24" s="14">
        <f>HLOOKUP($A$15,'DATA SHEET'!$B$6:$BC$157,21,TRUE)</f>
        <v>19500</v>
      </c>
      <c r="V24" s="13"/>
      <c r="W24" s="14">
        <f>HLOOKUP($A$16,'DATA SHEET'!$B$6:$BC$157,21,TRUE)</f>
        <v>19500</v>
      </c>
      <c r="X24" s="13"/>
      <c r="Y24" s="14">
        <f>HLOOKUP($A$17,'DATA SHEET'!$B$6:$BC$157,21,TRUE)</f>
        <v>19500</v>
      </c>
      <c r="Z24" s="13"/>
    </row>
    <row r="25" spans="1:36">
      <c r="B25" s="18" t="str">
        <f>'DATA SHEET'!B27</f>
        <v>WATER CHG.</v>
      </c>
      <c r="C25" s="14">
        <f>HLOOKUP($A$6,'DATA SHEET'!$B$6:$BC$157,22,TRUE)</f>
        <v>12</v>
      </c>
      <c r="D25" s="13"/>
      <c r="E25" s="14">
        <f>HLOOKUP($A$7,'DATA SHEET'!$B$6:$BC$157,22,TRUE)</f>
        <v>0</v>
      </c>
      <c r="F25" s="13"/>
      <c r="G25" s="14">
        <f>HLOOKUP($A$5,'DATA SHEET'!$B$6:$BC$157,22,TRUE)</f>
        <v>120</v>
      </c>
      <c r="H25" s="13"/>
      <c r="I25" s="14">
        <f>HLOOKUP($A$8,'DATA SHEET'!$B$6:$BC$157,22,TRUE)</f>
        <v>0</v>
      </c>
      <c r="J25" s="13"/>
      <c r="K25" s="14">
        <f>HLOOKUP($A$9,'DATA SHEET'!$B$6:$BC$157,22,TRUE)</f>
        <v>0</v>
      </c>
      <c r="L25" s="13"/>
      <c r="M25" s="14">
        <f>HLOOKUP($A$10,'DATA SHEET'!$B$6:$BC$157,22,TRUE)</f>
        <v>0</v>
      </c>
      <c r="N25" s="13"/>
      <c r="O25" s="14">
        <f>HLOOKUP($A$11,'DATA SHEET'!$B$6:$BC$157,22,TRUE)</f>
        <v>0</v>
      </c>
      <c r="P25" s="13"/>
      <c r="Q25" s="14">
        <f>HLOOKUP($A$12,'DATA SHEET'!$B$6:$BC$157,22,TRUE)</f>
        <v>120</v>
      </c>
      <c r="R25" s="13"/>
      <c r="S25" s="14">
        <f>HLOOKUP($A$13,'DATA SHEET'!$B$6:$BC$157,22,TRUE)</f>
        <v>0</v>
      </c>
      <c r="T25" s="13"/>
      <c r="U25" s="14">
        <f>HLOOKUP($A$15,'DATA SHEET'!$B$6:$BC$157,22,TRUE)</f>
        <v>0</v>
      </c>
      <c r="V25" s="13"/>
      <c r="W25" s="14">
        <f>HLOOKUP($A$16,'DATA SHEET'!$B$6:$BC$157,22,TRUE)</f>
        <v>0</v>
      </c>
      <c r="X25" s="13"/>
      <c r="Y25" s="14">
        <f>HLOOKUP($A$17,'DATA SHEET'!$B$6:$BC$157,22,TRUE)</f>
        <v>0</v>
      </c>
      <c r="Z25" s="13"/>
    </row>
    <row r="26" spans="1:36">
      <c r="B26" s="18" t="str">
        <f>'DATA SHEET'!B28</f>
        <v>LABELS</v>
      </c>
      <c r="C26" s="14">
        <f>HLOOKUP($A$6,'DATA SHEET'!$B$6:$BC$157,23,TRUE)</f>
        <v>38500</v>
      </c>
      <c r="D26" s="13"/>
      <c r="E26" s="14">
        <f>HLOOKUP($A$7,'DATA SHEET'!$B$6:$BC$157,23,TRUE)</f>
        <v>38500</v>
      </c>
      <c r="F26" s="13"/>
      <c r="G26" s="14">
        <f>HLOOKUP($A$5,'DATA SHEET'!$B$6:$BC$157,23,TRUE)</f>
        <v>2751</v>
      </c>
      <c r="H26" s="13"/>
      <c r="I26" s="14">
        <f>HLOOKUP($A$8,'DATA SHEET'!$B$6:$BC$157,23,TRUE)</f>
        <v>38500</v>
      </c>
      <c r="J26" s="13"/>
      <c r="K26" s="14">
        <f>HLOOKUP($A$9,'DATA SHEET'!$B$6:$BC$157,23,TRUE)</f>
        <v>38500</v>
      </c>
      <c r="L26" s="13"/>
      <c r="M26" s="14">
        <f>HLOOKUP($A$10,'DATA SHEET'!$B$6:$BC$157,23,TRUE)</f>
        <v>120</v>
      </c>
      <c r="N26" s="13"/>
      <c r="O26" s="14">
        <f>HLOOKUP($A$11,'DATA SHEET'!$B$6:$BC$157,23,TRUE)</f>
        <v>1111</v>
      </c>
      <c r="P26" s="13"/>
      <c r="Q26" s="14">
        <f>HLOOKUP($A$12,'DATA SHEET'!$B$6:$BC$157,23,TRUE)</f>
        <v>0</v>
      </c>
      <c r="R26" s="13"/>
      <c r="S26" s="14">
        <f>HLOOKUP($A$13,'DATA SHEET'!$B$6:$BC$157,23,TRUE)</f>
        <v>1111</v>
      </c>
      <c r="T26" s="13"/>
      <c r="U26" s="14">
        <f>HLOOKUP($A$15,'DATA SHEET'!$B$6:$BC$157,23,TRUE)</f>
        <v>20000</v>
      </c>
      <c r="V26" s="13"/>
      <c r="W26" s="14">
        <f>HLOOKUP($A$16,'DATA SHEET'!$B$6:$BC$157,23,TRUE)</f>
        <v>38500</v>
      </c>
      <c r="X26" s="13"/>
      <c r="Y26" s="14">
        <f>HLOOKUP($A$17,'DATA SHEET'!$B$6:$BC$157,23,TRUE)</f>
        <v>35000</v>
      </c>
      <c r="Z26" s="13"/>
    </row>
    <row r="27" spans="1:36">
      <c r="B27" s="18" t="str">
        <f>'DATA SHEET'!B29</f>
        <v>CONVYANCE</v>
      </c>
      <c r="C27" s="14">
        <f>HLOOKUP($A$6,'DATA SHEET'!$B$6:$BC$157,24,TRUE)</f>
        <v>501</v>
      </c>
      <c r="D27" s="13"/>
      <c r="E27" s="14">
        <f>HLOOKUP($A$7,'DATA SHEET'!$B$6:$BC$157,24,TRUE)</f>
        <v>0</v>
      </c>
      <c r="F27" s="13"/>
      <c r="G27" s="14">
        <f>HLOOKUP($A$5,'DATA SHEET'!$B$6:$BC$157,24,TRUE)</f>
        <v>0</v>
      </c>
      <c r="H27" s="13"/>
      <c r="I27" s="14">
        <f>HLOOKUP($A$8,'DATA SHEET'!$B$6:$BC$157,24,TRUE)</f>
        <v>0</v>
      </c>
      <c r="J27" s="13"/>
      <c r="K27" s="14">
        <f>HLOOKUP($A$9,'DATA SHEET'!$B$6:$BC$157,24,TRUE)</f>
        <v>0</v>
      </c>
      <c r="L27" s="13"/>
      <c r="M27" s="14">
        <f>HLOOKUP($A$10,'DATA SHEET'!$B$6:$BC$157,24,TRUE)</f>
        <v>290</v>
      </c>
      <c r="N27" s="13"/>
      <c r="O27" s="14">
        <f>HLOOKUP($A$11,'DATA SHEET'!$B$6:$BC$157,24,TRUE)</f>
        <v>0</v>
      </c>
      <c r="P27" s="13"/>
      <c r="Q27" s="14">
        <f>HLOOKUP($A$12,'DATA SHEET'!$B$6:$BC$157,24,TRUE)</f>
        <v>0</v>
      </c>
      <c r="R27" s="13"/>
      <c r="S27" s="14">
        <f>HLOOKUP($A$13,'DATA SHEET'!$B$6:$BC$157,24,TRUE)</f>
        <v>3522</v>
      </c>
      <c r="T27" s="13"/>
      <c r="U27" s="14">
        <f>HLOOKUP($A$15,'DATA SHEET'!$B$6:$BC$157,24,TRUE)</f>
        <v>40000</v>
      </c>
      <c r="V27" s="13"/>
      <c r="W27" s="14">
        <f>HLOOKUP($A$16,'DATA SHEET'!$B$6:$BC$157,24,TRUE)</f>
        <v>0</v>
      </c>
      <c r="X27" s="13"/>
      <c r="Y27" s="14">
        <f>HLOOKUP($A$17,'DATA SHEET'!$B$6:$BC$157,24,TRUE)</f>
        <v>0</v>
      </c>
      <c r="Z27" s="13"/>
    </row>
    <row r="28" spans="1:36">
      <c r="B28" s="18" t="str">
        <f>'DATA SHEET'!B30</f>
        <v>FREIGHT</v>
      </c>
      <c r="C28" s="14">
        <f>HLOOKUP($A$6,'DATA SHEET'!$B$6:$BC$157,25,TRUE)</f>
        <v>660</v>
      </c>
      <c r="D28" s="13"/>
      <c r="E28" s="14">
        <f>HLOOKUP($A$7,'DATA SHEET'!$B$6:$BC$157,25,TRUE)</f>
        <v>0</v>
      </c>
      <c r="F28" s="13"/>
      <c r="G28" s="14">
        <f>HLOOKUP($A$5,'DATA SHEET'!$B$6:$BC$157,25,TRUE)</f>
        <v>0</v>
      </c>
      <c r="H28" s="13"/>
      <c r="I28" s="14">
        <f>HLOOKUP($A$8,'DATA SHEET'!$B$6:$BC$157,25,TRUE)</f>
        <v>0</v>
      </c>
      <c r="J28" s="13"/>
      <c r="K28" s="14">
        <f>HLOOKUP($A$9,'DATA SHEET'!$B$6:$BC$157,25,TRUE)</f>
        <v>0</v>
      </c>
      <c r="L28" s="13"/>
      <c r="M28" s="14">
        <f>HLOOKUP($A$10,'DATA SHEET'!$B$6:$BC$157,25,TRUE)</f>
        <v>0</v>
      </c>
      <c r="N28" s="13"/>
      <c r="O28" s="14">
        <f>HLOOKUP($A$11,'DATA SHEET'!$B$6:$BC$157,25,TRUE)</f>
        <v>2222</v>
      </c>
      <c r="P28" s="13"/>
      <c r="Q28" s="14">
        <f>HLOOKUP($A$12,'DATA SHEET'!$B$6:$BC$157,25,TRUE)</f>
        <v>0</v>
      </c>
      <c r="R28" s="13"/>
      <c r="S28" s="14">
        <f>HLOOKUP($A$13,'DATA SHEET'!$B$6:$BC$157,25,TRUE)</f>
        <v>0</v>
      </c>
      <c r="T28" s="13"/>
      <c r="U28" s="14">
        <f>HLOOKUP($A$15,'DATA SHEET'!$B$6:$BC$157,25,TRUE)</f>
        <v>5000</v>
      </c>
      <c r="V28" s="13"/>
      <c r="W28" s="14">
        <f>HLOOKUP($A$16,'DATA SHEET'!$B$6:$BC$157,25,TRUE)</f>
        <v>0</v>
      </c>
      <c r="X28" s="13"/>
      <c r="Y28" s="14">
        <f>HLOOKUP($A$17,'DATA SHEET'!$B$6:$BC$157,25,TRUE)</f>
        <v>0</v>
      </c>
      <c r="Z28" s="13"/>
    </row>
    <row r="29" spans="1:36">
      <c r="B29" s="18" t="str">
        <f>'DATA SHEET'!B31</f>
        <v>OTHER EXPENSES</v>
      </c>
      <c r="C29" s="14">
        <f>HLOOKUP($A$6,'DATA SHEET'!$B$6:$BC$157,26,TRUE)</f>
        <v>860</v>
      </c>
      <c r="D29" s="13"/>
      <c r="E29" s="14">
        <f>HLOOKUP($A$7,'DATA SHEET'!$B$6:$BC$157,26,TRUE)</f>
        <v>0</v>
      </c>
      <c r="F29" s="13"/>
      <c r="G29" s="14">
        <f>HLOOKUP($A$5,'DATA SHEET'!$B$6:$BC$157,26,TRUE)</f>
        <v>0</v>
      </c>
      <c r="H29" s="13"/>
      <c r="I29" s="14">
        <f>HLOOKUP($A$8,'DATA SHEET'!$B$6:$BC$157,26,TRUE)</f>
        <v>0</v>
      </c>
      <c r="J29" s="13"/>
      <c r="K29" s="14">
        <f>HLOOKUP($A$9,'DATA SHEET'!$B$6:$BC$157,26,TRUE)</f>
        <v>0</v>
      </c>
      <c r="L29" s="13"/>
      <c r="M29" s="14">
        <f>HLOOKUP($A$10,'DATA SHEET'!$B$6:$BC$157,26,TRUE)</f>
        <v>0</v>
      </c>
      <c r="N29" s="13"/>
      <c r="O29" s="14">
        <f>HLOOKUP($A$11,'DATA SHEET'!$B$6:$BC$157,26,TRUE)</f>
        <v>0</v>
      </c>
      <c r="P29" s="13"/>
      <c r="Q29" s="14">
        <f>HLOOKUP($A$12,'DATA SHEET'!$B$6:$BC$157,26,TRUE)</f>
        <v>0</v>
      </c>
      <c r="R29" s="13"/>
      <c r="S29" s="14">
        <f>HLOOKUP($A$13,'DATA SHEET'!$B$6:$BC$157,26,TRUE)</f>
        <v>0</v>
      </c>
      <c r="T29" s="13"/>
      <c r="U29" s="14">
        <f>HLOOKUP($A$15,'DATA SHEET'!$B$6:$BC$157,26,TRUE)</f>
        <v>0</v>
      </c>
      <c r="V29" s="13"/>
      <c r="W29" s="14">
        <f>HLOOKUP($A$16,'DATA SHEET'!$B$6:$BC$157,26,TRUE)</f>
        <v>0</v>
      </c>
      <c r="X29" s="13"/>
      <c r="Y29" s="14">
        <f>HLOOKUP($A$17,'DATA SHEET'!$B$6:$BC$157,26,TRUE)</f>
        <v>0</v>
      </c>
      <c r="Z29" s="13"/>
    </row>
    <row r="30" spans="1:36" s="33" customFormat="1" ht="15" customHeight="1">
      <c r="A30" s="29"/>
      <c r="B30" s="30" t="str">
        <f>'DATA SHEET'!B32</f>
        <v>Total Expenses</v>
      </c>
      <c r="C30" s="35">
        <f>HLOOKUP($A$6,'DATA SHEET'!$B$6:$BC$157,27,TRUE)</f>
        <v>60033</v>
      </c>
      <c r="D30" s="32"/>
      <c r="E30" s="35">
        <f>HLOOKUP($A$7,'DATA SHEET'!$B$6:$BC$157,27,TRUE)</f>
        <v>58000</v>
      </c>
      <c r="F30" s="32"/>
      <c r="G30" s="35">
        <f>HLOOKUP($A$5,'DATA SHEET'!$B$6:$BC$157,27,TRUE)</f>
        <v>22371</v>
      </c>
      <c r="H30" s="32"/>
      <c r="I30" s="35">
        <f>HLOOKUP($A$8,'DATA SHEET'!$B$6:$BC$157,27,TRUE)</f>
        <v>58000</v>
      </c>
      <c r="J30" s="32"/>
      <c r="K30" s="35">
        <f>HLOOKUP($A$9,'DATA SHEET'!$B$6:$BC$157,27,TRUE)</f>
        <v>58000</v>
      </c>
      <c r="L30" s="32"/>
      <c r="M30" s="35">
        <f>HLOOKUP($A$10,'DATA SHEET'!$B$6:$BC$157,27,TRUE)</f>
        <v>19910</v>
      </c>
      <c r="N30" s="32"/>
      <c r="O30" s="35">
        <f>HLOOKUP($A$11,'DATA SHEET'!$B$6:$BC$157,27,TRUE)</f>
        <v>22833</v>
      </c>
      <c r="P30" s="32"/>
      <c r="Q30" s="35">
        <f>HLOOKUP($A$12,'DATA SHEET'!$B$6:$BC$157,27,TRUE)</f>
        <v>19620</v>
      </c>
      <c r="R30" s="32"/>
      <c r="S30" s="35">
        <f>HLOOKUP($A$13,'DATA SHEET'!$B$6:$BC$157,27,TRUE)</f>
        <v>24133</v>
      </c>
      <c r="T30" s="32"/>
      <c r="U30" s="35">
        <f>HLOOKUP($A$15,'DATA SHEET'!$B$6:$BC$157,27,TRUE)</f>
        <v>84500</v>
      </c>
      <c r="V30" s="32"/>
      <c r="W30" s="35">
        <f>HLOOKUP($A$16,'DATA SHEET'!$B$6:$BC$157,27,TRUE)</f>
        <v>58000</v>
      </c>
      <c r="X30" s="32"/>
      <c r="Y30" s="35">
        <f>HLOOKUP($A$17,'DATA SHEET'!$B$6:$BC$157,27,TRUE)</f>
        <v>54500</v>
      </c>
      <c r="Z30" s="32"/>
    </row>
    <row r="31" spans="1:36" ht="1.5" customHeight="1">
      <c r="B31" s="18"/>
      <c r="C31" s="14"/>
      <c r="D31" s="13"/>
      <c r="E31" s="14"/>
      <c r="F31" s="13"/>
      <c r="G31" s="14"/>
      <c r="H31" s="13"/>
      <c r="I31" s="14"/>
      <c r="J31" s="13"/>
      <c r="K31" s="14"/>
      <c r="L31" s="13"/>
      <c r="M31" s="14"/>
      <c r="N31" s="13"/>
      <c r="O31" s="14"/>
      <c r="P31" s="13"/>
      <c r="Q31" s="14">
        <f>HLOOKUP($A$12,'DATA SHEET'!$B$6:$BC$157,23,TRUE)</f>
        <v>0</v>
      </c>
      <c r="R31" s="13"/>
      <c r="S31" s="14">
        <f>HLOOKUP($A$13,'DATA SHEET'!$B$6:$BC$157,21,TRUE)</f>
        <v>19500</v>
      </c>
      <c r="T31" s="13"/>
      <c r="U31" s="14"/>
      <c r="V31" s="13"/>
      <c r="W31" s="14"/>
      <c r="X31" s="13"/>
      <c r="Y31" s="14"/>
      <c r="Z31" s="13"/>
    </row>
    <row r="32" spans="1:36" s="20" customFormat="1" ht="18.75" customHeight="1">
      <c r="B32" s="21" t="str">
        <f>'DATA SHEET'!B34</f>
        <v>NET PROFIT</v>
      </c>
      <c r="C32" s="22">
        <f>HLOOKUP($A$6,'DATA SHEET'!$B$6:$BC$157,29,TRUE)</f>
        <v>-48903</v>
      </c>
      <c r="D32" s="23"/>
      <c r="E32" s="22">
        <f>HLOOKUP($A$7,'DATA SHEET'!$B$6:$BC$157,29,TRUE)</f>
        <v>60565</v>
      </c>
      <c r="F32" s="23"/>
      <c r="G32" s="22">
        <f>HLOOKUP($A$5,'DATA SHEET'!$B$6:$BC$157,29,TRUE)</f>
        <v>96797</v>
      </c>
      <c r="H32" s="23"/>
      <c r="I32" s="22">
        <f>HLOOKUP($A$8,'DATA SHEET'!$B$6:$BC$157,29,TRUE)</f>
        <v>-73444</v>
      </c>
      <c r="J32" s="23"/>
      <c r="K32" s="22">
        <f>HLOOKUP($A$9,'DATA SHEET'!$B$6:$BC$157,29,TRUE)</f>
        <v>-58400</v>
      </c>
      <c r="L32" s="23"/>
      <c r="M32" s="22">
        <f>HLOOKUP($A$10,'DATA SHEET'!$B$6:$BC$157,29,TRUE)</f>
        <v>11849</v>
      </c>
      <c r="N32" s="23"/>
      <c r="O32" s="22">
        <f>HLOOKUP($A$11,'DATA SHEET'!$B$6:$BC$157,29,TRUE)</f>
        <v>229471</v>
      </c>
      <c r="P32" s="23"/>
      <c r="Q32" s="22">
        <f>HLOOKUP($A$12,'DATA SHEET'!$B$6:$BC$157,29,TRUE)</f>
        <v>-19720</v>
      </c>
      <c r="R32" s="23"/>
      <c r="S32" s="22">
        <f>HLOOKUP($A$13,'DATA SHEET'!$B$6:$BC$157,29,TRUE)</f>
        <v>339247</v>
      </c>
      <c r="T32" s="23"/>
      <c r="U32" s="22">
        <f>HLOOKUP($A$15,'DATA SHEET'!$B$6:$BC$157,29,TRUE)</f>
        <v>57550</v>
      </c>
      <c r="V32" s="23"/>
      <c r="W32" s="22">
        <f>HLOOKUP($A$16,'DATA SHEET'!$B$6:$BC$157,29,TRUE)</f>
        <v>325944</v>
      </c>
      <c r="X32" s="23"/>
      <c r="Y32" s="22">
        <f>HLOOKUP($A$17,'DATA SHEET'!$B$6:$BC$157,29,TRUE)</f>
        <v>433418</v>
      </c>
      <c r="Z32" s="23"/>
    </row>
    <row r="33" spans="3:3">
      <c r="C33" s="9"/>
    </row>
  </sheetData>
  <mergeCells count="2">
    <mergeCell ref="B1:M2"/>
    <mergeCell ref="B3:M3"/>
  </mergeCells>
  <conditionalFormatting sqref="C32:E32">
    <cfRule type="iconSet" priority="27">
      <iconSet iconSet="3Arrows">
        <cfvo type="percent" val="0"/>
        <cfvo type="percent" val="33"/>
        <cfvo type="percent" val="67"/>
      </iconSet>
    </cfRule>
  </conditionalFormatting>
  <conditionalFormatting sqref="G32">
    <cfRule type="iconSet" priority="25">
      <iconSet iconSet="3Arrows">
        <cfvo type="percent" val="0"/>
        <cfvo type="percent" val="33"/>
        <cfvo type="percent" val="67"/>
      </iconSet>
    </cfRule>
  </conditionalFormatting>
  <conditionalFormatting sqref="I32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C32:Z32"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C32:Z32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C32:Z32">
    <cfRule type="iconSet" priority="14">
      <iconSet iconSet="3Arrows">
        <cfvo type="percent" val="0"/>
        <cfvo type="num" val="0"/>
        <cfvo type="num" val="0"/>
      </iconSet>
    </cfRule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M32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M32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M32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C32:Z32">
    <cfRule type="iconSet" priority="11">
      <iconSet iconSet="3Arrows">
        <cfvo type="percent" val="0"/>
        <cfvo type="num" val="0"/>
        <cfvo type="num" val="0"/>
      </iconSet>
    </cfRule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C32:Z32">
    <cfRule type="iconSet" priority="10">
      <iconSet iconSet="3Arrows">
        <cfvo type="percent" val="0"/>
        <cfvo type="percent" val="33"/>
        <cfvo type="percent" val="67"/>
      </iconSet>
    </cfRule>
    <cfRule type="iconSet" priority="8">
      <iconSet iconSet="3Arrows">
        <cfvo type="percent" val="0"/>
        <cfvo type="num" val="0"/>
        <cfvo type="num" val="0"/>
      </iconSet>
    </cfRule>
  </conditionalFormatting>
  <conditionalFormatting sqref="C32:Z32">
    <cfRule type="iconSet" priority="7">
      <iconSet iconSet="3Arrows">
        <cfvo type="percent" val="0"/>
        <cfvo type="percent" val="33"/>
        <cfvo type="percent" val="67"/>
      </iconSet>
    </cfRule>
    <cfRule type="iconSet" priority="5">
      <iconSet iconSet="3Arrows">
        <cfvo type="percent" val="0"/>
        <cfvo type="num" val="0"/>
        <cfvo type="num" val="0"/>
      </iconSet>
    </cfRule>
  </conditionalFormatting>
  <conditionalFormatting sqref="G32 I32 K32 M32 O32 Q32 S32 U32 W32 Y32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A32:XFD32">
    <cfRule type="iconSet" priority="3">
      <iconSet iconSet="3Arrows">
        <cfvo type="percent" val="0"/>
        <cfvo type="percent" val="33"/>
        <cfvo type="percent" val="67"/>
      </iconSet>
    </cfRule>
    <cfRule type="iconSet" priority="1">
      <iconSet iconSet="3Arrows">
        <cfvo type="percent" val="0"/>
        <cfvo type="num" val="0"/>
        <cfvo type="num" val="0"/>
      </iconSet>
    </cfRule>
  </conditionalFormatting>
  <pageMargins left="0.7" right="0.7" top="0.75" bottom="0.75" header="0.3" footer="0.3"/>
  <pageSetup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AD32"/>
  <sheetViews>
    <sheetView showRowColHeaders="0" topLeftCell="A10" workbookViewId="0">
      <selection activeCell="A6" sqref="A6"/>
    </sheetView>
  </sheetViews>
  <sheetFormatPr defaultColWidth="0" defaultRowHeight="15"/>
  <cols>
    <col min="1" max="1" width="19.85546875" style="36" customWidth="1"/>
    <col min="2" max="2" width="10.85546875" style="36" customWidth="1"/>
    <col min="3" max="3" width="4.85546875" style="36" customWidth="1"/>
    <col min="4" max="4" width="9.140625" style="36" customWidth="1"/>
    <col min="5" max="5" width="10.7109375" style="36" customWidth="1"/>
    <col min="6" max="6" width="12.28515625" style="36" customWidth="1"/>
    <col min="7" max="7" width="9.140625" style="36" customWidth="1"/>
    <col min="8" max="8" width="11.5703125" style="36" customWidth="1"/>
    <col min="9" max="9" width="10.140625" style="36" hidden="1" customWidth="1"/>
    <col min="10" max="17" width="0" style="36" hidden="1" customWidth="1"/>
    <col min="18" max="18" width="13" style="36" hidden="1" customWidth="1"/>
    <col min="19" max="30" width="0" style="36" hidden="1" customWidth="1"/>
    <col min="31" max="16384" width="9.140625" style="36" hidden="1"/>
  </cols>
  <sheetData>
    <row r="1" spans="1:30" ht="30.75" customHeight="1"/>
    <row r="2" spans="1:30">
      <c r="A2" s="36" t="s">
        <v>65</v>
      </c>
    </row>
    <row r="3" spans="1:30" ht="5.25" customHeight="1"/>
    <row r="4" spans="1:30">
      <c r="A4" s="36" t="str">
        <f>'MonthWise Statemernt'!B5</f>
        <v>Revenue /Sales</v>
      </c>
    </row>
    <row r="5" spans="1:30" ht="4.5" customHeight="1">
      <c r="K5" s="37" t="str">
        <f>'DATA SHEET'!B7</f>
        <v>SALES</v>
      </c>
      <c r="L5" s="36" t="str">
        <f>'DATA SHEET'!O7</f>
        <v>QTR. 1</v>
      </c>
      <c r="M5" s="36" t="str">
        <f>'DATA SHEET'!AB7</f>
        <v>QTR. 2</v>
      </c>
      <c r="N5" s="36" t="str">
        <f>'DATA SHEET'!AO7</f>
        <v xml:space="preserve">QTR. 3 </v>
      </c>
      <c r="O5" s="36" t="str">
        <f>'DATA SHEET'!BB7</f>
        <v xml:space="preserve">QTR. 4 </v>
      </c>
      <c r="R5" s="36" t="str">
        <f>'MonthWise Statemernt'!B5</f>
        <v>Revenue /Sales</v>
      </c>
      <c r="S5" s="36" t="s">
        <v>64</v>
      </c>
      <c r="T5" s="38">
        <v>40664</v>
      </c>
      <c r="U5" s="38">
        <v>40695</v>
      </c>
      <c r="V5" s="38">
        <v>40725</v>
      </c>
      <c r="W5" s="38">
        <v>40756</v>
      </c>
      <c r="X5" s="38">
        <v>40787</v>
      </c>
      <c r="Y5" s="38">
        <v>40817</v>
      </c>
      <c r="Z5" s="38">
        <v>40848</v>
      </c>
      <c r="AA5" s="38">
        <v>40878</v>
      </c>
      <c r="AB5" s="38">
        <v>40909</v>
      </c>
      <c r="AC5" s="38">
        <v>40940</v>
      </c>
      <c r="AD5" s="38">
        <v>40969</v>
      </c>
    </row>
    <row r="6" spans="1:30">
      <c r="A6" s="36" t="str">
        <f>'MonthWise Statemernt'!B7</f>
        <v xml:space="preserve">Sale </v>
      </c>
      <c r="B6" s="36">
        <f t="shared" ref="B6:B12" si="0">IF($Q$6=1,L6,IF($Q$6=2,M6,IF($Q$6=3,N6,IF($Q$6=4,O6,IF($Q$6=5,S6,IF($Q$6=6,T6,IF($Q$6=7,U6,IF($Q$6=9,V6,(IF($Q$6=10,W6,IF($Q$6=11,X6,IF($Q$6=12,Y6,IF($Q$6=13,Z6,IF($Q$6=14,AA6,IF($Q$6=15,AB6,IF($Q$6=16,AC6,IF($Q$6=17,AD6)))))))))))))))))</f>
        <v>375000</v>
      </c>
      <c r="K6" s="37" t="str">
        <f>'DATA SHEET'!B8</f>
        <v xml:space="preserve">Sale </v>
      </c>
      <c r="L6" s="36">
        <f>'DATA SHEET'!O8</f>
        <v>497877</v>
      </c>
      <c r="M6" s="36">
        <f>'DATA SHEET'!AB8</f>
        <v>11990</v>
      </c>
      <c r="N6" s="36">
        <f>'DATA SHEET'!AO8</f>
        <v>15880</v>
      </c>
      <c r="O6" s="36">
        <f>'DATA SHEET'!BB8</f>
        <v>965000</v>
      </c>
      <c r="Q6" s="36">
        <v>6</v>
      </c>
      <c r="R6" s="36" t="str">
        <f>'MonthWise Statemernt'!B7</f>
        <v xml:space="preserve">Sale </v>
      </c>
      <c r="S6" s="36">
        <f>'MonthWise Statemernt'!C7</f>
        <v>600</v>
      </c>
      <c r="T6" s="36">
        <f>'MonthWise Statemernt'!E7</f>
        <v>375000</v>
      </c>
      <c r="U6" s="36">
        <f>'MonthWise Statemernt'!G7</f>
        <v>122277</v>
      </c>
      <c r="V6" s="36">
        <f>'MonthWise Statemernt'!I7</f>
        <v>880</v>
      </c>
      <c r="W6" s="36">
        <f>'MonthWise Statemernt'!K7</f>
        <v>1111</v>
      </c>
      <c r="X6" s="36">
        <f>'MonthWise Statemernt'!M7</f>
        <v>9999</v>
      </c>
      <c r="Y6" s="36">
        <f>'MonthWise Statemernt'!O7</f>
        <v>10000</v>
      </c>
      <c r="Z6" s="36">
        <f>'MonthWise Statemernt'!Q7</f>
        <v>5000</v>
      </c>
      <c r="AA6" s="36">
        <f>'MonthWise Statemernt'!S7</f>
        <v>880</v>
      </c>
      <c r="AB6" s="36">
        <f>'MonthWise Statemernt'!U7</f>
        <v>90000</v>
      </c>
      <c r="AC6" s="36">
        <f>'MonthWise Statemernt'!W7</f>
        <v>375000</v>
      </c>
      <c r="AD6" s="36">
        <f>'MonthWise Statemernt'!Y7</f>
        <v>500000</v>
      </c>
    </row>
    <row r="7" spans="1:30" ht="14.25" customHeight="1">
      <c r="A7" s="36" t="str">
        <f>'MonthWise Statemernt'!B8</f>
        <v xml:space="preserve">Sale </v>
      </c>
      <c r="B7" s="36">
        <f t="shared" si="0"/>
        <v>0</v>
      </c>
      <c r="K7" s="37" t="str">
        <f>'DATA SHEET'!B9</f>
        <v xml:space="preserve">Sale </v>
      </c>
      <c r="L7" s="36">
        <f>'DATA SHEET'!O9</f>
        <v>1500</v>
      </c>
      <c r="M7" s="36">
        <f>'DATA SHEET'!AB9</f>
        <v>10022</v>
      </c>
      <c r="N7" s="36">
        <f>'DATA SHEET'!AO9</f>
        <v>632000</v>
      </c>
      <c r="O7" s="36">
        <f>'DATA SHEET'!BB9</f>
        <v>1404</v>
      </c>
      <c r="Q7" s="36" t="str">
        <f>L5</f>
        <v>QTR. 1</v>
      </c>
      <c r="R7" s="36" t="str">
        <f>'MonthWise Statemernt'!B8</f>
        <v xml:space="preserve">Sale </v>
      </c>
      <c r="S7" s="36">
        <f>'MonthWise Statemernt'!C8</f>
        <v>1500</v>
      </c>
      <c r="T7" s="36">
        <f>'MonthWise Statemernt'!E8</f>
        <v>0</v>
      </c>
      <c r="U7" s="36">
        <f>'MonthWise Statemernt'!G8</f>
        <v>0</v>
      </c>
      <c r="V7" s="36">
        <f>'MonthWise Statemernt'!I8</f>
        <v>0</v>
      </c>
      <c r="W7" s="36">
        <f>'MonthWise Statemernt'!K8</f>
        <v>22</v>
      </c>
      <c r="X7" s="36">
        <f>'MonthWise Statemernt'!M8</f>
        <v>10000</v>
      </c>
      <c r="Y7" s="36">
        <f>'MonthWise Statemernt'!O8</f>
        <v>200000</v>
      </c>
      <c r="Z7" s="36">
        <f>'MonthWise Statemernt'!Q8</f>
        <v>10000</v>
      </c>
      <c r="AA7" s="36">
        <f>'MonthWise Statemernt'!S8</f>
        <v>422000</v>
      </c>
      <c r="AB7" s="36">
        <f>'MonthWise Statemernt'!U8</f>
        <v>0</v>
      </c>
      <c r="AC7" s="36">
        <f>'MonthWise Statemernt'!W8</f>
        <v>1250</v>
      </c>
      <c r="AD7" s="36">
        <f>'MonthWise Statemernt'!Y8</f>
        <v>154</v>
      </c>
    </row>
    <row r="8" spans="1:30">
      <c r="A8" s="36" t="str">
        <f>'MonthWise Statemernt'!B9</f>
        <v xml:space="preserve">Sale </v>
      </c>
      <c r="B8" s="36">
        <f t="shared" si="0"/>
        <v>0</v>
      </c>
      <c r="K8" s="37" t="str">
        <f>'DATA SHEET'!B10</f>
        <v xml:space="preserve">Sale </v>
      </c>
      <c r="L8" s="36">
        <f>'DATA SHEET'!O10</f>
        <v>13854</v>
      </c>
      <c r="M8" s="36">
        <f>'DATA SHEET'!AB10</f>
        <v>533</v>
      </c>
      <c r="N8" s="36">
        <f>'DATA SHEET'!AO10</f>
        <v>406500</v>
      </c>
      <c r="O8" s="36">
        <f>'DATA SHEET'!BB10</f>
        <v>26361</v>
      </c>
      <c r="Q8" s="36" t="str">
        <f>M5</f>
        <v>QTR. 2</v>
      </c>
      <c r="R8" s="36" t="str">
        <f>'MonthWise Statemernt'!B9</f>
        <v xml:space="preserve">Sale </v>
      </c>
      <c r="S8" s="36">
        <f>'MonthWise Statemernt'!C9</f>
        <v>13854</v>
      </c>
      <c r="T8" s="36">
        <f>'MonthWise Statemernt'!E9</f>
        <v>0</v>
      </c>
      <c r="U8" s="36">
        <f>'MonthWise Statemernt'!G9</f>
        <v>0</v>
      </c>
      <c r="V8" s="36">
        <f>'MonthWise Statemernt'!I9</f>
        <v>500</v>
      </c>
      <c r="W8" s="36">
        <f>'MonthWise Statemernt'!K9</f>
        <v>33</v>
      </c>
      <c r="X8" s="36">
        <f>'MonthWise Statemernt'!M9</f>
        <v>0</v>
      </c>
      <c r="Y8" s="36">
        <f>'MonthWise Statemernt'!O9</f>
        <v>300000</v>
      </c>
      <c r="Z8" s="36">
        <f>'MonthWise Statemernt'!Q9</f>
        <v>55000</v>
      </c>
      <c r="AA8" s="36">
        <f>'MonthWise Statemernt'!S9</f>
        <v>51500</v>
      </c>
      <c r="AB8" s="36">
        <f>'MonthWise Statemernt'!U9</f>
        <v>0</v>
      </c>
      <c r="AC8" s="36">
        <f>'MonthWise Statemernt'!W9</f>
        <v>25111</v>
      </c>
      <c r="AD8" s="36">
        <f>'MonthWise Statemernt'!Y9</f>
        <v>1250</v>
      </c>
    </row>
    <row r="9" spans="1:30">
      <c r="A9" s="36" t="str">
        <f>'MonthWise Statemernt'!B10</f>
        <v xml:space="preserve">Sale </v>
      </c>
      <c r="B9" s="36">
        <f t="shared" si="0"/>
        <v>0</v>
      </c>
      <c r="K9" s="37" t="str">
        <f>'DATA SHEET'!B11</f>
        <v xml:space="preserve">Sale </v>
      </c>
      <c r="L9" s="36">
        <f>'DATA SHEET'!O11</f>
        <v>3300</v>
      </c>
      <c r="M9" s="36">
        <f>'DATA SHEET'!AB11</f>
        <v>15600</v>
      </c>
      <c r="N9" s="36">
        <f>'DATA SHEET'!AO11</f>
        <v>0</v>
      </c>
      <c r="O9" s="36">
        <f>'DATA SHEET'!BB11</f>
        <v>91517</v>
      </c>
      <c r="Q9" s="36" t="str">
        <f>N5</f>
        <v xml:space="preserve">QTR. 3 </v>
      </c>
      <c r="R9" s="36" t="str">
        <f>'MonthWise Statemernt'!B10</f>
        <v xml:space="preserve">Sale </v>
      </c>
      <c r="S9" s="36">
        <f>'MonthWise Statemernt'!C10</f>
        <v>3300</v>
      </c>
      <c r="T9" s="36">
        <f>'MonthWise Statemernt'!E10</f>
        <v>0</v>
      </c>
      <c r="U9" s="36">
        <f>'MonthWise Statemernt'!G10</f>
        <v>0</v>
      </c>
      <c r="V9" s="36">
        <f>'MonthWise Statemernt'!I10</f>
        <v>600</v>
      </c>
      <c r="W9" s="36">
        <f>'MonthWise Statemernt'!K10</f>
        <v>0</v>
      </c>
      <c r="X9" s="36">
        <f>'MonthWise Statemernt'!M10</f>
        <v>15000</v>
      </c>
      <c r="Y9" s="36">
        <f>'MonthWise Statemernt'!O10</f>
        <v>0</v>
      </c>
      <c r="Z9" s="36">
        <f>'MonthWise Statemernt'!Q10</f>
        <v>0</v>
      </c>
      <c r="AA9" s="36">
        <f>'MonthWise Statemernt'!S10</f>
        <v>0</v>
      </c>
      <c r="AB9" s="36">
        <f>'MonthWise Statemernt'!U10</f>
        <v>80000</v>
      </c>
      <c r="AC9" s="36">
        <f>'MonthWise Statemernt'!W10</f>
        <v>3</v>
      </c>
      <c r="AD9" s="36">
        <f>'MonthWise Statemernt'!Y10</f>
        <v>11514</v>
      </c>
    </row>
    <row r="10" spans="1:30">
      <c r="A10" s="36" t="str">
        <f>'MonthWise Statemernt'!B11</f>
        <v xml:space="preserve">Sale </v>
      </c>
      <c r="B10" s="36">
        <f t="shared" si="0"/>
        <v>0</v>
      </c>
      <c r="K10" s="37" t="str">
        <f>'DATA SHEET'!B12</f>
        <v xml:space="preserve">Sale </v>
      </c>
      <c r="L10" s="36">
        <f>'DATA SHEET'!O12</f>
        <v>4200</v>
      </c>
      <c r="M10" s="36">
        <f>'DATA SHEET'!AB12</f>
        <v>0</v>
      </c>
      <c r="N10" s="36">
        <f>'DATA SHEET'!AO12</f>
        <v>0</v>
      </c>
      <c r="O10" s="36">
        <f>'DATA SHEET'!BB12</f>
        <v>120004</v>
      </c>
      <c r="Q10" s="36" t="str">
        <f>O5</f>
        <v xml:space="preserve">QTR. 4 </v>
      </c>
      <c r="R10" s="36" t="str">
        <f>'MonthWise Statemernt'!B11</f>
        <v xml:space="preserve">Sale </v>
      </c>
      <c r="S10" s="36">
        <f>'MonthWise Statemernt'!C11</f>
        <v>4200</v>
      </c>
      <c r="T10" s="36">
        <f>'MonthWise Statemernt'!E11</f>
        <v>0</v>
      </c>
      <c r="U10" s="36">
        <f>'MonthWise Statemernt'!G11</f>
        <v>0</v>
      </c>
      <c r="V10" s="36">
        <f>'MonthWise Statemernt'!I11</f>
        <v>0</v>
      </c>
      <c r="W10" s="36">
        <f>'MonthWise Statemernt'!K11</f>
        <v>0</v>
      </c>
      <c r="X10" s="36">
        <f>'MonthWise Statemernt'!M11</f>
        <v>0</v>
      </c>
      <c r="Y10" s="36">
        <f>'MonthWise Statemernt'!O11</f>
        <v>0</v>
      </c>
      <c r="Z10" s="36">
        <f>'MonthWise Statemernt'!Q11</f>
        <v>0</v>
      </c>
      <c r="AA10" s="36">
        <f>'MonthWise Statemernt'!S11</f>
        <v>0</v>
      </c>
      <c r="AB10" s="36">
        <f>'MonthWise Statemernt'!U11</f>
        <v>120000</v>
      </c>
      <c r="AC10" s="36">
        <f>'MonthWise Statemernt'!W11</f>
        <v>4</v>
      </c>
      <c r="AD10" s="36">
        <f>'MonthWise Statemernt'!Y11</f>
        <v>0</v>
      </c>
    </row>
    <row r="11" spans="1:30">
      <c r="A11" s="36" t="str">
        <f>'MonthWise Statemernt'!B12</f>
        <v xml:space="preserve">Sale </v>
      </c>
      <c r="B11" s="36">
        <f t="shared" si="0"/>
        <v>0</v>
      </c>
      <c r="K11" s="37" t="str">
        <f>'DATA SHEET'!B13</f>
        <v xml:space="preserve">Sale </v>
      </c>
      <c r="L11" s="36">
        <f>'DATA SHEET'!O13</f>
        <v>5100</v>
      </c>
      <c r="M11" s="36">
        <f>'DATA SHEET'!AB13</f>
        <v>0</v>
      </c>
      <c r="N11" s="36">
        <f>'DATA SHEET'!AO13</f>
        <v>0</v>
      </c>
      <c r="O11" s="36">
        <f>'DATA SHEET'!BB13</f>
        <v>0</v>
      </c>
      <c r="Q11" s="38">
        <v>40634</v>
      </c>
      <c r="R11" s="36" t="str">
        <f>'MonthWise Statemernt'!B12</f>
        <v xml:space="preserve">Sale </v>
      </c>
      <c r="S11" s="36">
        <f>'MonthWise Statemernt'!C12</f>
        <v>5100</v>
      </c>
      <c r="T11" s="36">
        <f>'MonthWise Statemernt'!E12</f>
        <v>0</v>
      </c>
      <c r="U11" s="36">
        <f>'MonthWise Statemernt'!G12</f>
        <v>0</v>
      </c>
      <c r="V11" s="36">
        <f>'MonthWise Statemernt'!I12</f>
        <v>0</v>
      </c>
      <c r="W11" s="36">
        <f>'MonthWise Statemernt'!K12</f>
        <v>0</v>
      </c>
      <c r="X11" s="36">
        <f>'MonthWise Statemernt'!M12</f>
        <v>0</v>
      </c>
      <c r="Y11" s="36">
        <f>'MonthWise Statemernt'!O12</f>
        <v>0</v>
      </c>
      <c r="Z11" s="36">
        <f>'MonthWise Statemernt'!Q12</f>
        <v>0</v>
      </c>
      <c r="AA11" s="36">
        <f>'MonthWise Statemernt'!S12</f>
        <v>0</v>
      </c>
      <c r="AB11" s="36">
        <f>'MonthWise Statemernt'!U12</f>
        <v>0</v>
      </c>
      <c r="AC11" s="36">
        <f>'MonthWise Statemernt'!W12</f>
        <v>0</v>
      </c>
      <c r="AD11" s="36">
        <f>'MonthWise Statemernt'!Y12</f>
        <v>0</v>
      </c>
    </row>
    <row r="12" spans="1:30">
      <c r="A12" s="36" t="str">
        <f>'MonthWise Statemernt'!B13</f>
        <v>Total Sales</v>
      </c>
      <c r="B12" s="36">
        <f t="shared" si="0"/>
        <v>375000</v>
      </c>
      <c r="K12" s="37" t="str">
        <f>'DATA SHEET'!B14</f>
        <v>Total Sales</v>
      </c>
      <c r="L12" s="36">
        <f>'DATA SHEET'!O14</f>
        <v>525831</v>
      </c>
      <c r="M12" s="36">
        <f>'DATA SHEET'!AB14</f>
        <v>38145</v>
      </c>
      <c r="N12" s="36">
        <f>'DATA SHEET'!AO14</f>
        <v>1054380</v>
      </c>
      <c r="O12" s="36">
        <f>'DATA SHEET'!BB14</f>
        <v>1204286</v>
      </c>
      <c r="Q12" s="38">
        <v>40664</v>
      </c>
      <c r="R12" s="36" t="str">
        <f>'MonthWise Statemernt'!B13</f>
        <v>Total Sales</v>
      </c>
      <c r="S12" s="36">
        <f>'MonthWise Statemernt'!C13</f>
        <v>28554</v>
      </c>
      <c r="T12" s="36">
        <f>'MonthWise Statemernt'!E13</f>
        <v>375000</v>
      </c>
      <c r="U12" s="36">
        <f>'MonthWise Statemernt'!G13</f>
        <v>122277</v>
      </c>
      <c r="V12" s="36">
        <f>'MonthWise Statemernt'!I13</f>
        <v>1980</v>
      </c>
      <c r="W12" s="36">
        <f>'MonthWise Statemernt'!K13</f>
        <v>1166</v>
      </c>
      <c r="X12" s="36">
        <f>'MonthWise Statemernt'!M13</f>
        <v>34999</v>
      </c>
      <c r="Y12" s="36">
        <f>'MonthWise Statemernt'!O13</f>
        <v>510000</v>
      </c>
      <c r="Z12" s="36">
        <f>'MonthWise Statemernt'!Q13</f>
        <v>70000</v>
      </c>
      <c r="AA12" s="36">
        <f>'MonthWise Statemernt'!S13</f>
        <v>474380</v>
      </c>
      <c r="AB12" s="36">
        <f>'MonthWise Statemernt'!U13</f>
        <v>290000</v>
      </c>
      <c r="AC12" s="36">
        <f>'MonthWise Statemernt'!W13</f>
        <v>401368</v>
      </c>
      <c r="AD12" s="36">
        <f>'MonthWise Statemernt'!Y13</f>
        <v>512918</v>
      </c>
    </row>
    <row r="13" spans="1:30" ht="11.25" customHeight="1">
      <c r="K13" s="37">
        <f>'DATA SHEET'!B15</f>
        <v>0</v>
      </c>
      <c r="L13" s="36">
        <f>'DATA SHEET'!O15</f>
        <v>0</v>
      </c>
      <c r="M13" s="36">
        <f>'DATA SHEET'!AB15</f>
        <v>0</v>
      </c>
      <c r="N13" s="36">
        <f>'DATA SHEET'!AO15</f>
        <v>0</v>
      </c>
      <c r="O13" s="36">
        <f>'DATA SHEET'!BB15</f>
        <v>0</v>
      </c>
      <c r="Q13" s="38">
        <v>40695</v>
      </c>
      <c r="R13" s="36">
        <f>'MonthWise Statemernt'!B14</f>
        <v>0</v>
      </c>
      <c r="S13" s="36">
        <f>'MonthWise Statemernt'!C14</f>
        <v>0</v>
      </c>
      <c r="T13" s="36">
        <f>'MonthWise Statemernt'!E14</f>
        <v>0</v>
      </c>
      <c r="U13" s="36">
        <f>'MonthWise Statemernt'!G14</f>
        <v>0</v>
      </c>
      <c r="V13" s="36">
        <f>'MonthWise Statemernt'!I14</f>
        <v>0</v>
      </c>
      <c r="W13" s="36">
        <f>'MonthWise Statemernt'!K14</f>
        <v>0</v>
      </c>
      <c r="X13" s="36">
        <f>'MonthWise Statemernt'!M14</f>
        <v>0</v>
      </c>
      <c r="Y13" s="36">
        <f>'MonthWise Statemernt'!O14</f>
        <v>0</v>
      </c>
      <c r="Z13" s="36">
        <f>'MonthWise Statemernt'!Q14</f>
        <v>0</v>
      </c>
      <c r="AA13" s="36">
        <f>'MonthWise Statemernt'!S14</f>
        <v>0</v>
      </c>
      <c r="AB13" s="36">
        <f>'MonthWise Statemernt'!U14</f>
        <v>0</v>
      </c>
      <c r="AC13" s="36">
        <f>'MonthWise Statemernt'!W14</f>
        <v>0</v>
      </c>
      <c r="AD13" s="36">
        <f>'MonthWise Statemernt'!Y14</f>
        <v>0</v>
      </c>
    </row>
    <row r="14" spans="1:30" ht="1.5" customHeight="1">
      <c r="K14" s="37" t="str">
        <f>'DATA SHEET'!B16</f>
        <v>PURCHASE</v>
      </c>
      <c r="L14" s="36" t="str">
        <f>'DATA SHEET'!O16</f>
        <v>QTR. 1 Purchase</v>
      </c>
      <c r="M14" s="36" t="str">
        <f>'DATA SHEET'!AB16</f>
        <v>QTR. 2 Purchase</v>
      </c>
      <c r="N14" s="36" t="str">
        <f>'DATA SHEET'!AO16</f>
        <v>QTR. 3 Purchase</v>
      </c>
      <c r="O14" s="36" t="str">
        <f>'DATA SHEET'!BB16</f>
        <v>QTR. 4 Purchase</v>
      </c>
      <c r="R14" s="36" t="str">
        <f>'MonthWise Statemernt'!B15</f>
        <v>COST OF GOODS SOLD : -</v>
      </c>
      <c r="S14" s="36">
        <f>'MonthWise Statemernt'!C15</f>
        <v>0</v>
      </c>
      <c r="T14" s="36">
        <f>'MonthWise Statemernt'!E15</f>
        <v>0</v>
      </c>
      <c r="U14" s="36">
        <f>'MonthWise Statemernt'!G15</f>
        <v>0</v>
      </c>
      <c r="V14" s="36">
        <f>'MonthWise Statemernt'!I15</f>
        <v>0</v>
      </c>
      <c r="W14" s="36">
        <f>'MonthWise Statemernt'!K15</f>
        <v>0</v>
      </c>
      <c r="X14" s="36">
        <f>'MonthWise Statemernt'!M15</f>
        <v>0</v>
      </c>
      <c r="Y14" s="36">
        <f>'MonthWise Statemernt'!O15</f>
        <v>0</v>
      </c>
      <c r="Z14" s="36">
        <f>'MonthWise Statemernt'!Q15</f>
        <v>0</v>
      </c>
      <c r="AA14" s="36">
        <f>'MonthWise Statemernt'!S15</f>
        <v>0</v>
      </c>
      <c r="AB14" s="36">
        <f>'MonthWise Statemernt'!U15</f>
        <v>0</v>
      </c>
      <c r="AC14" s="36">
        <f>'MonthWise Statemernt'!W15</f>
        <v>0</v>
      </c>
      <c r="AD14" s="36">
        <f>'MonthWise Statemernt'!Y15</f>
        <v>0</v>
      </c>
    </row>
    <row r="15" spans="1:30" ht="15" customHeight="1">
      <c r="A15" s="36" t="str">
        <f>'MonthWise Statemernt'!B15</f>
        <v>COST OF GOODS SOLD : -</v>
      </c>
      <c r="K15" s="37" t="str">
        <f>'DATA SHEET'!B17</f>
        <v>COST OF GOODS SOLD : -</v>
      </c>
      <c r="L15" s="36">
        <f>'DATA SHEET'!O17</f>
        <v>0</v>
      </c>
      <c r="M15" s="36">
        <f>'DATA SHEET'!AB17</f>
        <v>0</v>
      </c>
      <c r="N15" s="36">
        <f>'DATA SHEET'!AO17</f>
        <v>0</v>
      </c>
      <c r="O15" s="36">
        <f>'DATA SHEET'!BB17</f>
        <v>0</v>
      </c>
      <c r="Q15" s="38">
        <v>40725</v>
      </c>
    </row>
    <row r="16" spans="1:30">
      <c r="A16" s="36" t="str">
        <f>'MonthWise Statemernt'!B16</f>
        <v>RAW MATERIAL</v>
      </c>
      <c r="B16" s="36">
        <f>IF($Q$6=1,L16,IF($Q$6=2,M16,IF($Q$6=3,N16,IF($Q$6=4,O16,IF($Q$6=5,S16,IF($Q$6=6,T16,IF($Q$6=7,U16,IF($Q$6=9,V16,(IF($Q$6=10,W16,IF($Q$6=11,X16,IF($Q$6=12,Y16,IF($Q$6=13,Z16,IF($Q$6=14,AA16,IF($Q$6=15,AB16,IF($Q$6=16,AC16,IF($Q$6=17,AD16)))))))))))))))))</f>
        <v>376</v>
      </c>
      <c r="K16" s="37" t="str">
        <f>'DATA SHEET'!B18</f>
        <v>RAW MATERIAL</v>
      </c>
      <c r="L16" s="36">
        <f>'DATA SHEET'!O18</f>
        <v>6792</v>
      </c>
      <c r="M16" s="36">
        <f>'DATA SHEET'!AB18</f>
        <v>7472</v>
      </c>
      <c r="N16" s="36">
        <f>'DATA SHEET'!AO18</f>
        <v>113526</v>
      </c>
      <c r="O16" s="36">
        <f>'DATA SHEET'!BB18</f>
        <v>64300</v>
      </c>
      <c r="Q16" s="38">
        <v>40756</v>
      </c>
      <c r="R16" s="36" t="str">
        <f>'MonthWise Statemernt'!B16</f>
        <v>RAW MATERIAL</v>
      </c>
      <c r="S16" s="36">
        <f>'MonthWise Statemernt'!C16</f>
        <v>3850</v>
      </c>
      <c r="T16" s="36">
        <f>'MonthWise Statemernt'!E16</f>
        <v>376</v>
      </c>
      <c r="U16" s="36">
        <f>'MonthWise Statemernt'!G16</f>
        <v>2566</v>
      </c>
      <c r="V16" s="36">
        <f>'MonthWise Statemernt'!I16</f>
        <v>3850</v>
      </c>
      <c r="W16" s="36">
        <f>'MonthWise Statemernt'!K16</f>
        <v>1011</v>
      </c>
      <c r="X16" s="36">
        <f>'MonthWise Statemernt'!M16</f>
        <v>2611</v>
      </c>
      <c r="Y16" s="36">
        <f>'MonthWise Statemernt'!O16</f>
        <v>26</v>
      </c>
      <c r="Z16" s="36">
        <f>'MonthWise Statemernt'!Q16</f>
        <v>2500</v>
      </c>
      <c r="AA16" s="36">
        <f>'MonthWise Statemernt'!S16</f>
        <v>111000</v>
      </c>
      <c r="AB16" s="36">
        <f>'MonthWise Statemernt'!U16</f>
        <v>35450</v>
      </c>
      <c r="AC16" s="36">
        <f>'MonthWise Statemernt'!W16</f>
        <v>3850</v>
      </c>
      <c r="AD16" s="36">
        <f>'MonthWise Statemernt'!Y16</f>
        <v>25000</v>
      </c>
    </row>
    <row r="17" spans="1:30">
      <c r="A17" s="36" t="str">
        <f>'MonthWise Statemernt'!B17</f>
        <v>PACKING MATERIAL</v>
      </c>
      <c r="B17" s="36">
        <f>IF($Q$6=1,L17,IF($Q$6=2,M17,IF($Q$6=3,N17,IF($Q$6=4,O17,IF($Q$6=5,S17,IF($Q$6=6,T17,IF($Q$6=7,U17,IF($Q$6=9,V17,(IF($Q$6=10,W17,IF($Q$6=11,X17,IF($Q$6=12,Y17,IF($Q$6=13,Z17,IF($Q$6=14,AA17,IF($Q$6=15,AB17,IF($Q$6=16,AC17,IF($Q$6=17,AD17)))))))))))))))))</f>
        <v>255704</v>
      </c>
      <c r="K17" s="37" t="str">
        <f>'DATA SHEET'!B19</f>
        <v>PACKING MATERIAL</v>
      </c>
      <c r="L17" s="36">
        <f>'DATA SHEET'!O19</f>
        <v>268491</v>
      </c>
      <c r="M17" s="36">
        <f>'DATA SHEET'!AB19</f>
        <v>13200</v>
      </c>
      <c r="N17" s="36">
        <f>'DATA SHEET'!AO19</f>
        <v>286545</v>
      </c>
      <c r="O17" s="36">
        <f>'DATA SHEET'!BB19</f>
        <v>35239</v>
      </c>
      <c r="Q17" s="38">
        <v>40787</v>
      </c>
      <c r="R17" s="36" t="str">
        <f>'MonthWise Statemernt'!B17</f>
        <v>PACKING MATERIAL</v>
      </c>
      <c r="S17" s="36">
        <f>'MonthWise Statemernt'!C17</f>
        <v>12739</v>
      </c>
      <c r="T17" s="36">
        <f>'MonthWise Statemernt'!E17</f>
        <v>255704</v>
      </c>
      <c r="U17" s="36">
        <f>'MonthWise Statemernt'!G17</f>
        <v>48</v>
      </c>
      <c r="V17" s="36">
        <f>'MonthWise Statemernt'!I17</f>
        <v>12739</v>
      </c>
      <c r="W17" s="36">
        <f>'MonthWise Statemernt'!K17</f>
        <v>222</v>
      </c>
      <c r="X17" s="36">
        <f>'MonthWise Statemernt'!M17</f>
        <v>239</v>
      </c>
      <c r="Y17" s="36">
        <f>'MonthWise Statemernt'!O17</f>
        <v>254545</v>
      </c>
      <c r="Z17" s="36">
        <f>'MonthWise Statemernt'!Q17</f>
        <v>32000</v>
      </c>
      <c r="AA17" s="36">
        <f>'MonthWise Statemernt'!S17</f>
        <v>0</v>
      </c>
      <c r="AB17" s="36">
        <f>'MonthWise Statemernt'!U17</f>
        <v>22500</v>
      </c>
      <c r="AC17" s="36">
        <f>'MonthWise Statemernt'!W17</f>
        <v>12739</v>
      </c>
      <c r="AD17" s="36">
        <f>'MonthWise Statemernt'!Y17</f>
        <v>0</v>
      </c>
    </row>
    <row r="18" spans="1:30">
      <c r="A18" s="36" t="str">
        <f>'MonthWise Statemernt'!B18</f>
        <v>OTHER PURCHASE</v>
      </c>
      <c r="B18" s="36">
        <f>IF($Q$6=1,L18,IF($Q$6=2,M18,IF($Q$6=3,N18,IF($Q$6=4,O18,IF($Q$6=5,S18,IF($Q$6=6,T18,IF($Q$6=7,U18,IF($Q$6=9,V18,(IF($Q$6=10,W18,IF($Q$6=11,X18,IF($Q$6=12,Y18,IF($Q$6=13,Z18,IF($Q$6=14,AA18,IF($Q$6=15,AB18,IF($Q$6=16,AC18,IF($Q$6=17,AD18)))))))))))))))))</f>
        <v>355</v>
      </c>
      <c r="K18" s="37" t="str">
        <f>'DATA SHEET'!B20</f>
        <v>OTHER PURCHASE</v>
      </c>
      <c r="L18" s="36">
        <f>'DATA SHEET'!O20</f>
        <v>1685</v>
      </c>
      <c r="M18" s="36">
        <f>'DATA SHEET'!AB20</f>
        <v>1558</v>
      </c>
      <c r="N18" s="36">
        <f>'DATA SHEET'!AO20</f>
        <v>38725</v>
      </c>
      <c r="O18" s="36">
        <f>'DATA SHEET'!BB20</f>
        <v>90835</v>
      </c>
      <c r="Q18" s="38">
        <v>40817</v>
      </c>
      <c r="R18" s="36" t="str">
        <f>'MonthWise Statemernt'!B18</f>
        <v>OTHER PURCHASE</v>
      </c>
      <c r="S18" s="36">
        <f>'MonthWise Statemernt'!C18</f>
        <v>835</v>
      </c>
      <c r="T18" s="36">
        <f>'MonthWise Statemernt'!E18</f>
        <v>355</v>
      </c>
      <c r="U18" s="36">
        <f>'MonthWise Statemernt'!G18</f>
        <v>495</v>
      </c>
      <c r="V18" s="36">
        <f>'MonthWise Statemernt'!I18</f>
        <v>835</v>
      </c>
      <c r="W18" s="36">
        <f>'MonthWise Statemernt'!K18</f>
        <v>333</v>
      </c>
      <c r="X18" s="36">
        <f>'MonthWise Statemernt'!M18</f>
        <v>390</v>
      </c>
      <c r="Y18" s="36">
        <f>'MonthWise Statemernt'!O18</f>
        <v>3125</v>
      </c>
      <c r="Z18" s="36">
        <f>'MonthWise Statemernt'!Q18</f>
        <v>35600</v>
      </c>
      <c r="AA18" s="36">
        <f>'MonthWise Statemernt'!S18</f>
        <v>0</v>
      </c>
      <c r="AB18" s="36">
        <f>'MonthWise Statemernt'!U18</f>
        <v>90000</v>
      </c>
      <c r="AC18" s="36">
        <f>'MonthWise Statemernt'!W18</f>
        <v>835</v>
      </c>
      <c r="AD18" s="36">
        <f>'MonthWise Statemernt'!Y18</f>
        <v>0</v>
      </c>
    </row>
    <row r="19" spans="1:30">
      <c r="A19" s="36" t="str">
        <f>'MonthWise Statemernt'!B19</f>
        <v>Total Cost</v>
      </c>
      <c r="B19" s="36">
        <f>IF($Q$6=1,L19,IF($Q$6=2,M19,IF($Q$6=3,N19,IF($Q$6=4,O19,IF($Q$6=5,S19,IF($Q$6=6,T19,IF($Q$6=7,U19,IF($Q$6=9,V19,(IF($Q$6=10,W19,IF($Q$6=11,X19,IF($Q$6=12,Y19,IF($Q$6=13,Z19,IF($Q$6=14,AA19,IF($Q$6=15,AB19,IF($Q$6=16,AC19,IF($Q$6=17,AD19)))))))))))))))))</f>
        <v>256435</v>
      </c>
      <c r="K19" s="37" t="str">
        <f>'DATA SHEET'!B21</f>
        <v>Total Cost</v>
      </c>
      <c r="L19" s="36">
        <f>'DATA SHEET'!O21</f>
        <v>276968</v>
      </c>
      <c r="M19" s="36">
        <f>'DATA SHEET'!AB21</f>
        <v>22230</v>
      </c>
      <c r="N19" s="36">
        <f>'DATA SHEET'!AO21</f>
        <v>438796</v>
      </c>
      <c r="O19" s="36">
        <f>'DATA SHEET'!BB21</f>
        <v>190374</v>
      </c>
      <c r="Q19" s="38">
        <v>40848</v>
      </c>
      <c r="R19" s="36" t="str">
        <f>'MonthWise Statemernt'!B19</f>
        <v>Total Cost</v>
      </c>
      <c r="S19" s="36">
        <f>'MonthWise Statemernt'!C19</f>
        <v>17424</v>
      </c>
      <c r="T19" s="36">
        <f>'MonthWise Statemernt'!E19</f>
        <v>256435</v>
      </c>
      <c r="U19" s="36">
        <f>'MonthWise Statemernt'!G19</f>
        <v>3109</v>
      </c>
      <c r="V19" s="36">
        <f>'MonthWise Statemernt'!I19</f>
        <v>17424</v>
      </c>
      <c r="W19" s="36">
        <f>'MonthWise Statemernt'!K19</f>
        <v>1566</v>
      </c>
      <c r="X19" s="36">
        <f>'MonthWise Statemernt'!M19</f>
        <v>3240</v>
      </c>
      <c r="Y19" s="36">
        <f>'MonthWise Statemernt'!O19</f>
        <v>257696</v>
      </c>
      <c r="Z19" s="36">
        <f>'MonthWise Statemernt'!Q19</f>
        <v>2500</v>
      </c>
      <c r="AA19" s="36">
        <f>'MonthWise Statemernt'!S19</f>
        <v>111000</v>
      </c>
      <c r="AB19" s="36">
        <f>'MonthWise Statemernt'!U19</f>
        <v>147950</v>
      </c>
      <c r="AC19" s="36">
        <f>'MonthWise Statemernt'!W19</f>
        <v>17424</v>
      </c>
      <c r="AD19" s="36">
        <f>'MonthWise Statemernt'!Y19</f>
        <v>25000</v>
      </c>
    </row>
    <row r="20" spans="1:30" ht="9.75" customHeight="1">
      <c r="K20" s="37">
        <f>'DATA SHEET'!B22</f>
        <v>0</v>
      </c>
      <c r="L20" s="36">
        <f>'DATA SHEET'!O22</f>
        <v>0</v>
      </c>
      <c r="M20" s="36">
        <f>'DATA SHEET'!AB22</f>
        <v>0</v>
      </c>
      <c r="N20" s="36">
        <f>'DATA SHEET'!AO22</f>
        <v>0</v>
      </c>
      <c r="O20" s="36">
        <f>'DATA SHEET'!BB22</f>
        <v>0</v>
      </c>
      <c r="Q20" s="38">
        <v>40878</v>
      </c>
      <c r="R20" s="36">
        <f>'MonthWise Statemernt'!B20</f>
        <v>0</v>
      </c>
      <c r="S20" s="36">
        <f>'MonthWise Statemernt'!C20</f>
        <v>0</v>
      </c>
      <c r="T20" s="36">
        <f>'MonthWise Statemernt'!E20</f>
        <v>0</v>
      </c>
      <c r="U20" s="36">
        <f>'MonthWise Statemernt'!G20</f>
        <v>0</v>
      </c>
      <c r="V20" s="36">
        <f>'MonthWise Statemernt'!I20</f>
        <v>0</v>
      </c>
      <c r="W20" s="36">
        <f>'MonthWise Statemernt'!K20</f>
        <v>0</v>
      </c>
      <c r="X20" s="36">
        <f>'MonthWise Statemernt'!M20</f>
        <v>0</v>
      </c>
      <c r="Y20" s="36">
        <f>'MonthWise Statemernt'!O20</f>
        <v>0</v>
      </c>
      <c r="Z20" s="36">
        <f>'MonthWise Statemernt'!Q20</f>
        <v>0</v>
      </c>
      <c r="AA20" s="36">
        <f>'MonthWise Statemernt'!S20</f>
        <v>0</v>
      </c>
      <c r="AB20" s="36">
        <f>'MonthWise Statemernt'!U20</f>
        <v>0</v>
      </c>
      <c r="AC20" s="36">
        <f>'MonthWise Statemernt'!W20</f>
        <v>0</v>
      </c>
      <c r="AD20" s="36">
        <f>'MonthWise Statemernt'!Y20</f>
        <v>0</v>
      </c>
    </row>
    <row r="21" spans="1:30">
      <c r="A21" s="36" t="str">
        <f>'MonthWise Statemernt'!B21</f>
        <v>GROSS PROFIT</v>
      </c>
      <c r="B21" s="36">
        <f>IF($Q$6=1,L21,IF($Q$6=2,M21,IF($Q$6=3,N21,IF($Q$6=4,O21,IF($Q$6=5,S21,IF($Q$6=6,T21,IF($Q$6=7,U21,IF($Q$6=9,V21,(IF($Q$6=10,W21,IF($Q$6=11,X21,IF($Q$6=12,Y21,IF($Q$6=13,Z21,IF($Q$6=14,AA21,IF($Q$6=15,AB21,IF($Q$6=16,AC21,IF($Q$6=17,AD21)))))))))))))))))</f>
        <v>118565</v>
      </c>
      <c r="K21" s="37" t="str">
        <f>'DATA SHEET'!B23</f>
        <v>GROSS PROFIT</v>
      </c>
      <c r="L21" s="36">
        <f>'DATA SHEET'!O23</f>
        <v>248863</v>
      </c>
      <c r="M21" s="36">
        <f>'DATA SHEET'!AB23</f>
        <v>15915</v>
      </c>
      <c r="N21" s="36">
        <f>'DATA SHEET'!AO23</f>
        <v>615584</v>
      </c>
      <c r="O21" s="36">
        <f>'DATA SHEET'!BB23</f>
        <v>1013912</v>
      </c>
      <c r="Q21" s="38">
        <v>40909</v>
      </c>
      <c r="R21" s="36" t="str">
        <f>'MonthWise Statemernt'!B21</f>
        <v>GROSS PROFIT</v>
      </c>
      <c r="S21" s="36">
        <f>'MonthWise Statemernt'!C21</f>
        <v>11130</v>
      </c>
      <c r="T21" s="36">
        <f>'MonthWise Statemernt'!E21</f>
        <v>118565</v>
      </c>
      <c r="U21" s="36">
        <f>'MonthWise Statemernt'!G21</f>
        <v>119168</v>
      </c>
      <c r="V21" s="36">
        <f>'MonthWise Statemernt'!I21</f>
        <v>-15444</v>
      </c>
      <c r="W21" s="36">
        <f>'MonthWise Statemernt'!K21</f>
        <v>-400</v>
      </c>
      <c r="X21" s="36">
        <f>'MonthWise Statemernt'!M21</f>
        <v>31759</v>
      </c>
      <c r="Y21" s="36">
        <f>'MonthWise Statemernt'!O21</f>
        <v>252304</v>
      </c>
      <c r="Z21" s="36">
        <f>'MonthWise Statemernt'!Q21</f>
        <v>-100</v>
      </c>
      <c r="AA21" s="36">
        <f>'MonthWise Statemernt'!S21</f>
        <v>363380</v>
      </c>
      <c r="AB21" s="36">
        <f>'MonthWise Statemernt'!U21</f>
        <v>142050</v>
      </c>
      <c r="AC21" s="36">
        <f>'MonthWise Statemernt'!W21</f>
        <v>383944</v>
      </c>
      <c r="AD21" s="36">
        <f>'MonthWise Statemernt'!Y21</f>
        <v>487918</v>
      </c>
    </row>
    <row r="22" spans="1:30" ht="10.5" customHeight="1">
      <c r="K22" s="37">
        <f>'DATA SHEET'!B24</f>
        <v>0</v>
      </c>
      <c r="L22" s="36">
        <f>'DATA SHEET'!O24</f>
        <v>0</v>
      </c>
      <c r="M22" s="36">
        <f>'DATA SHEET'!AB24</f>
        <v>0</v>
      </c>
      <c r="N22" s="36">
        <f>'DATA SHEET'!AO24</f>
        <v>0</v>
      </c>
      <c r="O22" s="36">
        <f>'DATA SHEET'!BB24</f>
        <v>0</v>
      </c>
      <c r="Q22" s="38">
        <v>40940</v>
      </c>
      <c r="R22" s="36">
        <f>'MonthWise Statemernt'!B22</f>
        <v>0</v>
      </c>
      <c r="S22" s="36">
        <f>'MonthWise Statemernt'!C22</f>
        <v>0</v>
      </c>
      <c r="T22" s="36">
        <f>'MonthWise Statemernt'!E22</f>
        <v>0</v>
      </c>
      <c r="U22" s="36">
        <f>'MonthWise Statemernt'!G22</f>
        <v>0</v>
      </c>
      <c r="V22" s="36">
        <f>'MonthWise Statemernt'!I22</f>
        <v>0</v>
      </c>
      <c r="W22" s="36">
        <f>'MonthWise Statemernt'!K22</f>
        <v>0</v>
      </c>
      <c r="X22" s="36">
        <f>'MonthWise Statemernt'!M22</f>
        <v>0</v>
      </c>
      <c r="Y22" s="36">
        <f>'MonthWise Statemernt'!O22</f>
        <v>0</v>
      </c>
      <c r="Z22" s="36">
        <f>'MonthWise Statemernt'!Q22</f>
        <v>0</v>
      </c>
      <c r="AA22" s="36">
        <f>'MonthWise Statemernt'!S22</f>
        <v>0</v>
      </c>
      <c r="AB22" s="36">
        <f>'MonthWise Statemernt'!U22</f>
        <v>0</v>
      </c>
      <c r="AC22" s="36">
        <f>'MonthWise Statemernt'!W22</f>
        <v>0</v>
      </c>
      <c r="AD22" s="36">
        <f>'MonthWise Statemernt'!Y22</f>
        <v>0</v>
      </c>
    </row>
    <row r="23" spans="1:30">
      <c r="A23" s="36" t="str">
        <f>'MonthWise Statemernt'!B23</f>
        <v>EXPENSES : -</v>
      </c>
      <c r="K23" s="37" t="str">
        <f>'DATA SHEET'!B25</f>
        <v>EXPENSES : -</v>
      </c>
      <c r="L23" s="36">
        <f>'DATA SHEET'!O25</f>
        <v>0</v>
      </c>
      <c r="M23" s="36">
        <f>'DATA SHEET'!AB25</f>
        <v>0</v>
      </c>
      <c r="N23" s="36">
        <f>'DATA SHEET'!AO25</f>
        <v>0</v>
      </c>
      <c r="O23" s="36">
        <f>'DATA SHEET'!BB25</f>
        <v>0</v>
      </c>
      <c r="Q23" s="38">
        <v>40969</v>
      </c>
      <c r="R23" s="36" t="str">
        <f>'MonthWise Statemernt'!B23</f>
        <v>EXPENSES : -</v>
      </c>
      <c r="S23" s="36">
        <f>'MonthWise Statemernt'!C23</f>
        <v>0</v>
      </c>
      <c r="T23" s="36">
        <f>'MonthWise Statemernt'!E23</f>
        <v>0</v>
      </c>
      <c r="U23" s="36">
        <f>'MonthWise Statemernt'!G23</f>
        <v>0</v>
      </c>
      <c r="V23" s="36">
        <f>'MonthWise Statemernt'!I23</f>
        <v>0</v>
      </c>
      <c r="W23" s="36">
        <f>'MonthWise Statemernt'!K23</f>
        <v>0</v>
      </c>
      <c r="X23" s="36">
        <f>'MonthWise Statemernt'!M23</f>
        <v>0</v>
      </c>
      <c r="Y23" s="36">
        <f>'MonthWise Statemernt'!O23</f>
        <v>0</v>
      </c>
      <c r="Z23" s="36">
        <f>'MonthWise Statemernt'!Q23</f>
        <v>0</v>
      </c>
      <c r="AA23" s="36">
        <f>'MonthWise Statemernt'!S23</f>
        <v>0</v>
      </c>
      <c r="AB23" s="36">
        <f>'MonthWise Statemernt'!U23</f>
        <v>0</v>
      </c>
      <c r="AC23" s="36">
        <f>'MonthWise Statemernt'!W23</f>
        <v>0</v>
      </c>
      <c r="AD23" s="36">
        <f>'MonthWise Statemernt'!Y23</f>
        <v>0</v>
      </c>
    </row>
    <row r="24" spans="1:30">
      <c r="A24" s="36" t="str">
        <f>'MonthWise Statemernt'!B24</f>
        <v>RENT</v>
      </c>
      <c r="B24" s="36">
        <f t="shared" ref="B24:B30" si="1">IF($Q$6=1,L24,IF($Q$6=2,M24,IF($Q$6=3,N24,IF($Q$6=4,O24,IF($Q$6=5,S24,IF($Q$6=6,T24,IF($Q$6=7,U24,IF($Q$6=9,V24,(IF($Q$6=10,W24,IF($Q$6=11,X24,IF($Q$6=12,Y24,IF($Q$6=13,Z24,IF($Q$6=14,AA24,IF($Q$6=15,AB24,IF($Q$6=16,AC24,IF($Q$6=17,AD24)))))))))))))))))</f>
        <v>19500</v>
      </c>
      <c r="K24" s="37" t="str">
        <f>'DATA SHEET'!B26</f>
        <v>RENT</v>
      </c>
      <c r="L24" s="36">
        <f>'DATA SHEET'!O26</f>
        <v>58500</v>
      </c>
      <c r="M24" s="36">
        <f>'DATA SHEET'!AB26</f>
        <v>58500</v>
      </c>
      <c r="N24" s="36">
        <f>'DATA SHEET'!AO26</f>
        <v>58500</v>
      </c>
      <c r="O24" s="36">
        <f>'DATA SHEET'!BB26</f>
        <v>58500</v>
      </c>
      <c r="R24" s="36" t="str">
        <f>'MonthWise Statemernt'!B24</f>
        <v>RENT</v>
      </c>
      <c r="S24" s="36">
        <f>'MonthWise Statemernt'!C24</f>
        <v>19500</v>
      </c>
      <c r="T24" s="36">
        <f>'MonthWise Statemernt'!E24</f>
        <v>19500</v>
      </c>
      <c r="U24" s="36">
        <f>'MonthWise Statemernt'!G24</f>
        <v>19500</v>
      </c>
      <c r="V24" s="36">
        <f>'MonthWise Statemernt'!I24</f>
        <v>19500</v>
      </c>
      <c r="W24" s="36">
        <f>'MonthWise Statemernt'!K24</f>
        <v>19500</v>
      </c>
      <c r="X24" s="36">
        <f>'MonthWise Statemernt'!M24</f>
        <v>19500</v>
      </c>
      <c r="Y24" s="36">
        <f>'MonthWise Statemernt'!O24</f>
        <v>19500</v>
      </c>
      <c r="Z24" s="36">
        <f>'MonthWise Statemernt'!Q24</f>
        <v>19500</v>
      </c>
      <c r="AA24" s="36">
        <f>'MonthWise Statemernt'!S24</f>
        <v>19500</v>
      </c>
      <c r="AB24" s="36">
        <f>'MonthWise Statemernt'!U24</f>
        <v>19500</v>
      </c>
      <c r="AC24" s="36">
        <f>'MonthWise Statemernt'!W24</f>
        <v>19500</v>
      </c>
      <c r="AD24" s="36">
        <f>'MonthWise Statemernt'!Y24</f>
        <v>19500</v>
      </c>
    </row>
    <row r="25" spans="1:30">
      <c r="A25" s="36" t="str">
        <f>'MonthWise Statemernt'!B25</f>
        <v>WATER CHG.</v>
      </c>
      <c r="B25" s="36">
        <f t="shared" si="1"/>
        <v>0</v>
      </c>
      <c r="K25" s="37" t="str">
        <f>'DATA SHEET'!B27</f>
        <v>WATER CHG.</v>
      </c>
      <c r="L25" s="36">
        <f>'DATA SHEET'!O27</f>
        <v>132</v>
      </c>
      <c r="M25" s="36">
        <f>'DATA SHEET'!AB27</f>
        <v>0</v>
      </c>
      <c r="N25" s="36">
        <f>'DATA SHEET'!AO27</f>
        <v>120</v>
      </c>
      <c r="O25" s="36">
        <f>'DATA SHEET'!BB27</f>
        <v>0</v>
      </c>
      <c r="R25" s="36" t="str">
        <f>'MonthWise Statemernt'!B25</f>
        <v>WATER CHG.</v>
      </c>
      <c r="S25" s="36">
        <f>'MonthWise Statemernt'!C25</f>
        <v>12</v>
      </c>
      <c r="T25" s="36">
        <f>'MonthWise Statemernt'!E25</f>
        <v>0</v>
      </c>
      <c r="U25" s="36">
        <f>'MonthWise Statemernt'!G25</f>
        <v>120</v>
      </c>
      <c r="V25" s="36">
        <f>'MonthWise Statemernt'!I25</f>
        <v>0</v>
      </c>
      <c r="W25" s="36">
        <f>'MonthWise Statemernt'!K25</f>
        <v>0</v>
      </c>
      <c r="X25" s="36">
        <f>'MonthWise Statemernt'!M25</f>
        <v>0</v>
      </c>
      <c r="Y25" s="36">
        <f>'MonthWise Statemernt'!O25</f>
        <v>0</v>
      </c>
      <c r="Z25" s="36">
        <f>'MonthWise Statemernt'!Q25</f>
        <v>120</v>
      </c>
      <c r="AA25" s="36">
        <f>'MonthWise Statemernt'!S25</f>
        <v>0</v>
      </c>
      <c r="AB25" s="36">
        <f>'MonthWise Statemernt'!U25</f>
        <v>0</v>
      </c>
      <c r="AC25" s="36">
        <f>'MonthWise Statemernt'!W25</f>
        <v>0</v>
      </c>
      <c r="AD25" s="36">
        <f>'MonthWise Statemernt'!Y25</f>
        <v>0</v>
      </c>
    </row>
    <row r="26" spans="1:30">
      <c r="A26" s="36" t="str">
        <f>'MonthWise Statemernt'!B26</f>
        <v>LABELS</v>
      </c>
      <c r="B26" s="36">
        <f t="shared" si="1"/>
        <v>38500</v>
      </c>
      <c r="K26" s="37" t="str">
        <f>'DATA SHEET'!B28</f>
        <v>LABELS</v>
      </c>
      <c r="L26" s="36">
        <f>'DATA SHEET'!O28</f>
        <v>79751</v>
      </c>
      <c r="M26" s="36">
        <f>'DATA SHEET'!AB28</f>
        <v>77120</v>
      </c>
      <c r="N26" s="36">
        <f>'DATA SHEET'!AO28</f>
        <v>2222</v>
      </c>
      <c r="O26" s="36">
        <f>'DATA SHEET'!BB28</f>
        <v>93500</v>
      </c>
      <c r="R26" s="36" t="str">
        <f>'MonthWise Statemernt'!B26</f>
        <v>LABELS</v>
      </c>
      <c r="S26" s="36">
        <f>'MonthWise Statemernt'!C26</f>
        <v>38500</v>
      </c>
      <c r="T26" s="36">
        <f>'MonthWise Statemernt'!E26</f>
        <v>38500</v>
      </c>
      <c r="U26" s="36">
        <f>'MonthWise Statemernt'!G26</f>
        <v>2751</v>
      </c>
      <c r="V26" s="36">
        <f>'MonthWise Statemernt'!I26</f>
        <v>38500</v>
      </c>
      <c r="W26" s="36">
        <f>'MonthWise Statemernt'!K26</f>
        <v>38500</v>
      </c>
      <c r="X26" s="36">
        <f>'MonthWise Statemernt'!M26</f>
        <v>120</v>
      </c>
      <c r="Y26" s="36">
        <f>'MonthWise Statemernt'!O26</f>
        <v>1111</v>
      </c>
      <c r="Z26" s="36">
        <f>'MonthWise Statemernt'!Q26</f>
        <v>0</v>
      </c>
      <c r="AA26" s="36">
        <f>'MonthWise Statemernt'!S26</f>
        <v>1111</v>
      </c>
      <c r="AB26" s="36">
        <f>'MonthWise Statemernt'!U26</f>
        <v>20000</v>
      </c>
      <c r="AC26" s="36">
        <f>'MonthWise Statemernt'!W26</f>
        <v>38500</v>
      </c>
      <c r="AD26" s="36">
        <f>'MonthWise Statemernt'!Y26</f>
        <v>35000</v>
      </c>
    </row>
    <row r="27" spans="1:30">
      <c r="A27" s="36" t="str">
        <f>'MonthWise Statemernt'!B27</f>
        <v>CONVYANCE</v>
      </c>
      <c r="B27" s="36">
        <f t="shared" si="1"/>
        <v>0</v>
      </c>
      <c r="K27" s="37" t="str">
        <f>'DATA SHEET'!B29</f>
        <v>CONVYANCE</v>
      </c>
      <c r="L27" s="36">
        <f>'DATA SHEET'!O29</f>
        <v>501</v>
      </c>
      <c r="M27" s="36">
        <f>'DATA SHEET'!AB29</f>
        <v>290</v>
      </c>
      <c r="N27" s="36">
        <f>'DATA SHEET'!AO29</f>
        <v>3522</v>
      </c>
      <c r="O27" s="36">
        <f>'DATA SHEET'!BB29</f>
        <v>40000</v>
      </c>
      <c r="R27" s="36" t="str">
        <f>'MonthWise Statemernt'!B27</f>
        <v>CONVYANCE</v>
      </c>
      <c r="S27" s="36">
        <f>'MonthWise Statemernt'!C27</f>
        <v>501</v>
      </c>
      <c r="T27" s="36">
        <f>'MonthWise Statemernt'!E27</f>
        <v>0</v>
      </c>
      <c r="U27" s="36">
        <f>'MonthWise Statemernt'!G27</f>
        <v>0</v>
      </c>
      <c r="V27" s="36">
        <f>'MonthWise Statemernt'!I27</f>
        <v>0</v>
      </c>
      <c r="W27" s="36">
        <f>'MonthWise Statemernt'!K27</f>
        <v>0</v>
      </c>
      <c r="X27" s="36">
        <f>'MonthWise Statemernt'!M27</f>
        <v>290</v>
      </c>
      <c r="Y27" s="36">
        <f>'MonthWise Statemernt'!O27</f>
        <v>0</v>
      </c>
      <c r="Z27" s="36">
        <f>'MonthWise Statemernt'!Q27</f>
        <v>0</v>
      </c>
      <c r="AA27" s="36">
        <f>'MonthWise Statemernt'!S27</f>
        <v>3522</v>
      </c>
      <c r="AB27" s="36">
        <f>'MonthWise Statemernt'!U27</f>
        <v>40000</v>
      </c>
      <c r="AC27" s="36">
        <f>'MonthWise Statemernt'!W27</f>
        <v>0</v>
      </c>
      <c r="AD27" s="36">
        <f>'MonthWise Statemernt'!Y27</f>
        <v>0</v>
      </c>
    </row>
    <row r="28" spans="1:30">
      <c r="A28" s="36" t="str">
        <f>'MonthWise Statemernt'!B28</f>
        <v>FREIGHT</v>
      </c>
      <c r="B28" s="36">
        <f t="shared" si="1"/>
        <v>0</v>
      </c>
      <c r="K28" s="37" t="str">
        <f>'DATA SHEET'!B30</f>
        <v>FREIGHT</v>
      </c>
      <c r="L28" s="36">
        <f>'DATA SHEET'!O30</f>
        <v>660</v>
      </c>
      <c r="M28" s="36">
        <f>'DATA SHEET'!AB30</f>
        <v>0</v>
      </c>
      <c r="N28" s="36">
        <f>'DATA SHEET'!AO30</f>
        <v>2222</v>
      </c>
      <c r="O28" s="36">
        <f>'DATA SHEET'!BB30</f>
        <v>5000</v>
      </c>
      <c r="R28" s="36" t="str">
        <f>'MonthWise Statemernt'!B28</f>
        <v>FREIGHT</v>
      </c>
      <c r="S28" s="36">
        <f>'MonthWise Statemernt'!C28</f>
        <v>660</v>
      </c>
      <c r="T28" s="36">
        <f>'MonthWise Statemernt'!E28</f>
        <v>0</v>
      </c>
      <c r="U28" s="36">
        <f>'MonthWise Statemernt'!G28</f>
        <v>0</v>
      </c>
      <c r="V28" s="36">
        <f>'MonthWise Statemernt'!I28</f>
        <v>0</v>
      </c>
      <c r="W28" s="36">
        <f>'MonthWise Statemernt'!K28</f>
        <v>0</v>
      </c>
      <c r="X28" s="36">
        <f>'MonthWise Statemernt'!M28</f>
        <v>0</v>
      </c>
      <c r="Y28" s="36">
        <f>'MonthWise Statemernt'!O28</f>
        <v>2222</v>
      </c>
      <c r="Z28" s="36">
        <f>'MonthWise Statemernt'!Q28</f>
        <v>0</v>
      </c>
      <c r="AA28" s="36">
        <f>'MonthWise Statemernt'!S28</f>
        <v>0</v>
      </c>
      <c r="AB28" s="36">
        <f>'MonthWise Statemernt'!U28</f>
        <v>5000</v>
      </c>
      <c r="AC28" s="36">
        <f>'MonthWise Statemernt'!W28</f>
        <v>0</v>
      </c>
      <c r="AD28" s="36">
        <f>'MonthWise Statemernt'!Y28</f>
        <v>0</v>
      </c>
    </row>
    <row r="29" spans="1:30">
      <c r="A29" s="36" t="str">
        <f>'MonthWise Statemernt'!B29</f>
        <v>OTHER EXPENSES</v>
      </c>
      <c r="B29" s="36">
        <f t="shared" si="1"/>
        <v>0</v>
      </c>
      <c r="K29" s="37" t="str">
        <f>'DATA SHEET'!B31</f>
        <v>OTHER EXPENSES</v>
      </c>
      <c r="L29" s="36">
        <f>'DATA SHEET'!O31</f>
        <v>860</v>
      </c>
      <c r="M29" s="36">
        <f>'DATA SHEET'!AB31</f>
        <v>0</v>
      </c>
      <c r="N29" s="36">
        <f>'DATA SHEET'!AO31</f>
        <v>0</v>
      </c>
      <c r="O29" s="36">
        <f>'DATA SHEET'!BB31</f>
        <v>0</v>
      </c>
      <c r="R29" s="36" t="str">
        <f>'MonthWise Statemernt'!B29</f>
        <v>OTHER EXPENSES</v>
      </c>
      <c r="S29" s="36">
        <f>'MonthWise Statemernt'!C29</f>
        <v>860</v>
      </c>
      <c r="T29" s="36">
        <f>'MonthWise Statemernt'!E29</f>
        <v>0</v>
      </c>
      <c r="U29" s="36">
        <f>'MonthWise Statemernt'!G29</f>
        <v>0</v>
      </c>
      <c r="V29" s="36">
        <f>'MonthWise Statemernt'!I29</f>
        <v>0</v>
      </c>
      <c r="W29" s="36">
        <f>'MonthWise Statemernt'!K29</f>
        <v>0</v>
      </c>
      <c r="X29" s="36">
        <f>'MonthWise Statemernt'!M29</f>
        <v>0</v>
      </c>
      <c r="Y29" s="36">
        <f>'MonthWise Statemernt'!O29</f>
        <v>0</v>
      </c>
      <c r="Z29" s="36">
        <f>'MonthWise Statemernt'!Q29</f>
        <v>0</v>
      </c>
      <c r="AA29" s="36">
        <f>'MonthWise Statemernt'!S29</f>
        <v>0</v>
      </c>
      <c r="AB29" s="36">
        <f>'MonthWise Statemernt'!U29</f>
        <v>0</v>
      </c>
      <c r="AC29" s="36">
        <f>'MonthWise Statemernt'!W29</f>
        <v>0</v>
      </c>
      <c r="AD29" s="36">
        <f>'MonthWise Statemernt'!Y29</f>
        <v>0</v>
      </c>
    </row>
    <row r="30" spans="1:30">
      <c r="A30" s="36" t="str">
        <f>'MonthWise Statemernt'!B30</f>
        <v>Total Expenses</v>
      </c>
      <c r="B30" s="36">
        <f t="shared" si="1"/>
        <v>58000</v>
      </c>
      <c r="K30" s="37" t="str">
        <f>'DATA SHEET'!B32</f>
        <v>Total Expenses</v>
      </c>
      <c r="L30" s="36">
        <f>'DATA SHEET'!O32</f>
        <v>140404</v>
      </c>
      <c r="M30" s="36">
        <f>'DATA SHEET'!AB32</f>
        <v>135910</v>
      </c>
      <c r="N30" s="36">
        <f>'DATA SHEET'!AO32</f>
        <v>66586</v>
      </c>
      <c r="O30" s="36">
        <f>'DATA SHEET'!BB32</f>
        <v>197000</v>
      </c>
      <c r="R30" s="36" t="str">
        <f>'MonthWise Statemernt'!B30</f>
        <v>Total Expenses</v>
      </c>
      <c r="S30" s="36">
        <f>'MonthWise Statemernt'!C30</f>
        <v>60033</v>
      </c>
      <c r="T30" s="36">
        <f>'MonthWise Statemernt'!E30</f>
        <v>58000</v>
      </c>
      <c r="U30" s="36">
        <f>'MonthWise Statemernt'!G30</f>
        <v>22371</v>
      </c>
      <c r="V30" s="36">
        <f>'MonthWise Statemernt'!I30</f>
        <v>58000</v>
      </c>
      <c r="W30" s="36">
        <f>'MonthWise Statemernt'!K30</f>
        <v>58000</v>
      </c>
      <c r="X30" s="36">
        <f>'MonthWise Statemernt'!M30</f>
        <v>19910</v>
      </c>
      <c r="Y30" s="36">
        <f>'MonthWise Statemernt'!O30</f>
        <v>22833</v>
      </c>
      <c r="Z30" s="36">
        <f>'MonthWise Statemernt'!Q30</f>
        <v>19620</v>
      </c>
      <c r="AA30" s="36">
        <f>'MonthWise Statemernt'!S30</f>
        <v>24133</v>
      </c>
      <c r="AB30" s="36">
        <f>'MonthWise Statemernt'!U30</f>
        <v>84500</v>
      </c>
      <c r="AC30" s="36">
        <f>'MonthWise Statemernt'!W30</f>
        <v>58000</v>
      </c>
      <c r="AD30" s="36">
        <f>'MonthWise Statemernt'!Y30</f>
        <v>54500</v>
      </c>
    </row>
    <row r="31" spans="1:30" ht="6" customHeight="1">
      <c r="K31" s="37">
        <f>'DATA SHEET'!B33</f>
        <v>0</v>
      </c>
      <c r="L31" s="36">
        <f>'DATA SHEET'!O33</f>
        <v>0</v>
      </c>
      <c r="M31" s="36">
        <f>'DATA SHEET'!AB33</f>
        <v>0</v>
      </c>
      <c r="N31" s="36">
        <f>'DATA SHEET'!AO33</f>
        <v>0</v>
      </c>
      <c r="O31" s="36">
        <f>'DATA SHEET'!BB33</f>
        <v>0</v>
      </c>
      <c r="R31" s="36">
        <f>'MonthWise Statemernt'!B31</f>
        <v>0</v>
      </c>
      <c r="S31" s="36">
        <f>'MonthWise Statemernt'!C31</f>
        <v>0</v>
      </c>
      <c r="T31" s="36">
        <f>'MonthWise Statemernt'!E31</f>
        <v>0</v>
      </c>
      <c r="U31" s="36">
        <f>'MonthWise Statemernt'!G31</f>
        <v>0</v>
      </c>
      <c r="V31" s="36">
        <f>'MonthWise Statemernt'!I31</f>
        <v>0</v>
      </c>
      <c r="W31" s="36">
        <f>'MonthWise Statemernt'!K31</f>
        <v>0</v>
      </c>
      <c r="X31" s="36">
        <f>'MonthWise Statemernt'!M31</f>
        <v>0</v>
      </c>
      <c r="Y31" s="36">
        <f>'MonthWise Statemernt'!O31</f>
        <v>0</v>
      </c>
      <c r="Z31" s="36">
        <f>'MonthWise Statemernt'!Q31</f>
        <v>0</v>
      </c>
      <c r="AA31" s="36">
        <f>'MonthWise Statemernt'!S31</f>
        <v>19500</v>
      </c>
      <c r="AB31" s="36">
        <f>'MonthWise Statemernt'!U31</f>
        <v>0</v>
      </c>
      <c r="AC31" s="36">
        <f>'MonthWise Statemernt'!W31</f>
        <v>0</v>
      </c>
      <c r="AD31" s="36">
        <f>'MonthWise Statemernt'!Y31</f>
        <v>0</v>
      </c>
    </row>
    <row r="32" spans="1:30">
      <c r="A32" s="36" t="str">
        <f>'MonthWise Statemernt'!B32</f>
        <v>NET PROFIT</v>
      </c>
      <c r="B32" s="36">
        <f>IF($Q$6=1,L32,IF($Q$6=2,M32,IF($Q$6=3,N32,IF($Q$6=4,O32,IF($Q$6=5,S32,IF($Q$6=6,T32,IF($Q$6=7,U32,IF($Q$6=9,V32,(IF($Q$6=10,W32,IF($Q$6=11,X32,IF($Q$6=12,Y32,IF($Q$6=13,Z32,IF($Q$6=14,AA32,IF($Q$6=15,AB32,IF($Q$6=16,AC32,IF($Q$6=17,AD32)))))))))))))))))</f>
        <v>60565</v>
      </c>
      <c r="K32" s="37" t="str">
        <f>'DATA SHEET'!B34</f>
        <v>NET PROFIT</v>
      </c>
      <c r="L32" s="36">
        <f>'DATA SHEET'!O34</f>
        <v>108459</v>
      </c>
      <c r="M32" s="36">
        <f>'DATA SHEET'!AB34</f>
        <v>-119995</v>
      </c>
      <c r="N32" s="36">
        <f>'DATA SHEET'!AO34</f>
        <v>548998</v>
      </c>
      <c r="O32" s="36">
        <f>'DATA SHEET'!BB34</f>
        <v>816912</v>
      </c>
      <c r="R32" s="36" t="str">
        <f>'MonthWise Statemernt'!B32</f>
        <v>NET PROFIT</v>
      </c>
      <c r="S32" s="36">
        <f>'MonthWise Statemernt'!C32</f>
        <v>-48903</v>
      </c>
      <c r="T32" s="36">
        <f>'MonthWise Statemernt'!E32</f>
        <v>60565</v>
      </c>
      <c r="U32" s="36">
        <f>'MonthWise Statemernt'!G32</f>
        <v>96797</v>
      </c>
      <c r="V32" s="36">
        <f>'MonthWise Statemernt'!I32</f>
        <v>-73444</v>
      </c>
      <c r="W32" s="36">
        <f>'MonthWise Statemernt'!K32</f>
        <v>-58400</v>
      </c>
      <c r="X32" s="36">
        <f>'MonthWise Statemernt'!M32</f>
        <v>11849</v>
      </c>
      <c r="Y32" s="36">
        <f>'MonthWise Statemernt'!O32</f>
        <v>229471</v>
      </c>
      <c r="Z32" s="36">
        <f>'MonthWise Statemernt'!Q32</f>
        <v>-19720</v>
      </c>
      <c r="AA32" s="36">
        <f>'MonthWise Statemernt'!S32</f>
        <v>339247</v>
      </c>
      <c r="AB32" s="36">
        <f>'MonthWise Statemernt'!U32</f>
        <v>57550</v>
      </c>
      <c r="AC32" s="36">
        <f>'MonthWise Statemernt'!W32</f>
        <v>325944</v>
      </c>
      <c r="AD32" s="36">
        <f>'MonthWise Statemernt'!Y32</f>
        <v>433418</v>
      </c>
    </row>
  </sheetData>
  <conditionalFormatting sqref="A6:B12">
    <cfRule type="dataBar" priority="3">
      <dataBar>
        <cfvo type="min" val="0"/>
        <cfvo type="max" val="0"/>
        <color rgb="FF008AEF"/>
      </dataBar>
    </cfRule>
  </conditionalFormatting>
  <conditionalFormatting sqref="A16:B32">
    <cfRule type="dataBar" priority="2">
      <dataBar>
        <cfvo type="min" val="0"/>
        <cfvo type="max" val="0"/>
        <color rgb="FFD6007B"/>
      </dataBar>
    </cfRule>
  </conditionalFormatting>
  <conditionalFormatting sqref="A1:H32">
    <cfRule type="colorScale" priority="1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DATA SHEET</vt:lpstr>
      <vt:lpstr>MonthWise Statemernt</vt:lpstr>
      <vt:lpstr>Sheet1</vt:lpstr>
      <vt:lpstr>shobha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Shobha</dc:creator>
  <cp:lastModifiedBy>Shobha</cp:lastModifiedBy>
  <dcterms:created xsi:type="dcterms:W3CDTF">2011-06-11T08:12:31Z</dcterms:created>
  <dcterms:modified xsi:type="dcterms:W3CDTF">2011-08-08T09:05:07Z</dcterms:modified>
</cp:coreProperties>
</file>