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C" sheetId="1" r:id="rId1"/>
    <sheet name="FF" sheetId="2" r:id="rId2"/>
    <sheet name="WCD Oct-10" sheetId="3" r:id="rId3"/>
    <sheet name="WCD Nov-10" sheetId="4" r:id="rId4"/>
    <sheet name="WCD Dec -10" sheetId="5" r:id="rId5"/>
  </sheets>
  <calcPr calcId="124519"/>
</workbook>
</file>

<file path=xl/calcChain.xml><?xml version="1.0" encoding="utf-8"?>
<calcChain xmlns="http://schemas.openxmlformats.org/spreadsheetml/2006/main">
  <c r="I9" i="1"/>
  <c r="I8"/>
  <c r="I7"/>
  <c r="I6"/>
  <c r="F9"/>
  <c r="F8"/>
  <c r="F7"/>
  <c r="F6"/>
  <c r="D101"/>
  <c r="D102"/>
  <c r="D103"/>
  <c r="D104"/>
  <c r="D105"/>
  <c r="D9"/>
  <c r="D8"/>
  <c r="D7"/>
  <c r="D6"/>
  <c r="E47" i="5"/>
  <c r="F47"/>
  <c r="G20" i="2"/>
  <c r="E20"/>
  <c r="C20"/>
  <c r="G18"/>
  <c r="G21" s="1"/>
  <c r="F88" i="5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89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E18" i="2"/>
  <c r="F89" i="4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83" i="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84"/>
  <c r="C18" i="2" s="1"/>
  <c r="E105" i="1"/>
  <c r="H80"/>
  <c r="E80"/>
  <c r="B80"/>
  <c r="H67"/>
  <c r="E67"/>
  <c r="E52"/>
  <c r="H52"/>
  <c r="H57"/>
  <c r="B57"/>
  <c r="E62"/>
  <c r="B62"/>
  <c r="H76"/>
  <c r="H73" s="1"/>
  <c r="E76"/>
  <c r="E73" s="1"/>
  <c r="B76"/>
  <c r="B73" s="1"/>
  <c r="B68"/>
  <c r="B67" s="1"/>
  <c r="H63"/>
  <c r="H62" s="1"/>
  <c r="E58"/>
  <c r="E57" s="1"/>
  <c r="B53"/>
  <c r="B52" s="1"/>
</calcChain>
</file>

<file path=xl/sharedStrings.xml><?xml version="1.0" encoding="utf-8"?>
<sst xmlns="http://schemas.openxmlformats.org/spreadsheetml/2006/main" count="420" uniqueCount="183">
  <si>
    <t>Nett Inflow</t>
  </si>
  <si>
    <t>Total</t>
  </si>
  <si>
    <t>Vehicle Maintanace Exp.</t>
  </si>
  <si>
    <t>Repairs and Maintance Electronics Exp.</t>
  </si>
  <si>
    <t>Postage &amp; Courier Expenses</t>
  </si>
  <si>
    <t>Pooja Expensse</t>
  </si>
  <si>
    <t>OT Allawences</t>
  </si>
  <si>
    <t>Gym &amp; Studio Maintenance Expenses</t>
  </si>
  <si>
    <t>Genaretar Maintanace Exp.</t>
  </si>
  <si>
    <t>Telephone Charges</t>
  </si>
  <si>
    <t>Staff Welfare</t>
  </si>
  <si>
    <t>Rates &amp; Taxes</t>
  </si>
  <si>
    <t>Meeting Expenses</t>
  </si>
  <si>
    <t>Internet Charges</t>
  </si>
  <si>
    <t>Interest on TDS</t>
  </si>
  <si>
    <t>Interest on Service-Tax</t>
  </si>
  <si>
    <t>Decorations</t>
  </si>
  <si>
    <t>Conveyance-Co</t>
  </si>
  <si>
    <t>Business Promotion</t>
  </si>
  <si>
    <t>Bank Charges</t>
  </si>
  <si>
    <t>Advertisement</t>
  </si>
  <si>
    <t>Sundry Debtors</t>
  </si>
  <si>
    <t>Current Assets</t>
  </si>
  <si>
    <t>TDS Trainers</t>
  </si>
  <si>
    <t>TDS - Salaries</t>
  </si>
  <si>
    <t>TDS- Rent</t>
  </si>
  <si>
    <t>TDS- Auditors</t>
  </si>
  <si>
    <t>Seshachalam &amp; Co</t>
  </si>
  <si>
    <t>Service-Tax Payable</t>
  </si>
  <si>
    <t>Salaries Payable</t>
  </si>
  <si>
    <t>Profession Tax Payable</t>
  </si>
  <si>
    <t>Professional Fees Trainers Payable</t>
  </si>
  <si>
    <t>Director Rem Accrued-Jamshed</t>
  </si>
  <si>
    <t>Director Rem Accrued-Dinaz</t>
  </si>
  <si>
    <t>Sundry Creditors</t>
  </si>
  <si>
    <t>Duties &amp; Taxes</t>
  </si>
  <si>
    <t>Current Liabilities</t>
  </si>
  <si>
    <t>Unsecured Loan From Director(SBI)</t>
  </si>
  <si>
    <t>Loans (Liability)</t>
  </si>
  <si>
    <t>Outflow of Cash :</t>
  </si>
  <si>
    <t>Inflow of Cash :</t>
  </si>
  <si>
    <t>1-Oct-2010 to 31-Oct-2010</t>
  </si>
  <si>
    <t>Misc Income</t>
  </si>
  <si>
    <t>Salary Advance</t>
  </si>
  <si>
    <t>ACD-Du Elctricity</t>
  </si>
  <si>
    <t>Misc Expenses-CO</t>
  </si>
  <si>
    <t>Software Maintenance</t>
  </si>
  <si>
    <t>Desinging &amp; Printing Expenses</t>
  </si>
  <si>
    <t>Gift&amp; Prasentation Exp.</t>
  </si>
  <si>
    <t>Interest on BOB Loan</t>
  </si>
  <si>
    <t>1-Dec-2010 to 31-Dec-2010</t>
  </si>
  <si>
    <t>Unsecured Loan From Director(Jamshed.V)</t>
  </si>
  <si>
    <t>Fixed Assets</t>
  </si>
  <si>
    <t>Music System-Hm</t>
  </si>
  <si>
    <t>Security Deposit</t>
  </si>
  <si>
    <t>Fuel Charges</t>
  </si>
  <si>
    <t>Training &amp; Fitness Expenses</t>
  </si>
  <si>
    <t>Travelling Expenses</t>
  </si>
  <si>
    <t>BH center Clients</t>
  </si>
  <si>
    <t>Receipts from Clients</t>
  </si>
  <si>
    <t>EM center Clients</t>
  </si>
  <si>
    <t>WM center Clients</t>
  </si>
  <si>
    <t>HM center Clients</t>
  </si>
  <si>
    <t>Other Recovery \ Adjustment</t>
  </si>
  <si>
    <t>Other incomes</t>
  </si>
  <si>
    <t>Provisions( Rent)</t>
  </si>
  <si>
    <t xml:space="preserve">Maid Salaries </t>
  </si>
  <si>
    <t xml:space="preserve">Corporate Office </t>
  </si>
  <si>
    <t>Office Maintenance</t>
  </si>
  <si>
    <t>Electricity Charges</t>
  </si>
  <si>
    <t>Printing &amp; Stationery</t>
  </si>
  <si>
    <t xml:space="preserve">Rent Payable </t>
  </si>
  <si>
    <t>BH(23314607)</t>
  </si>
  <si>
    <t>DV (9848025988)</t>
  </si>
  <si>
    <t>EM (23373136)</t>
  </si>
  <si>
    <t>Hm(66681008)</t>
  </si>
  <si>
    <t>Home (65501959)</t>
  </si>
  <si>
    <t>Idea CUG</t>
  </si>
  <si>
    <t>WM (66481008)</t>
  </si>
  <si>
    <t>Repairs and Building Maintance  Exp.</t>
  </si>
  <si>
    <t xml:space="preserve"> Co(64544607)</t>
  </si>
  <si>
    <t>9000345988</t>
  </si>
  <si>
    <t>Travelling Expenses (Foreign)</t>
  </si>
  <si>
    <t>Operating Expeneses</t>
  </si>
  <si>
    <t>October - 2010</t>
  </si>
  <si>
    <t>November - 2010</t>
  </si>
  <si>
    <t>December - 2010</t>
  </si>
  <si>
    <t>Chg in Wkg Cap</t>
  </si>
  <si>
    <t>Chg in Current Liabilities</t>
  </si>
  <si>
    <t>Chg in Current Assets</t>
  </si>
  <si>
    <t>Wkg Capital Details :</t>
  </si>
  <si>
    <t>Gardening Landscape New Centre BH</t>
  </si>
  <si>
    <t>Functional Equipment New Centre BH</t>
  </si>
  <si>
    <t>Bank OD A/c (Bank OCC A/c)</t>
  </si>
  <si>
    <t>Application of Funds :</t>
  </si>
  <si>
    <t>Sources of Funds :</t>
  </si>
  <si>
    <t>Windows-New Centre(BH)</t>
  </si>
  <si>
    <t>Aluminium Frames</t>
  </si>
  <si>
    <t>PBTD(Profit before Tax &amp; Depriciations)</t>
  </si>
  <si>
    <t>December -2010</t>
  </si>
  <si>
    <t>Ocoterber -2010</t>
  </si>
  <si>
    <t>Opening</t>
  </si>
  <si>
    <t>Transactions</t>
  </si>
  <si>
    <t>Closing</t>
  </si>
  <si>
    <t>Balance</t>
  </si>
  <si>
    <t>Debit</t>
  </si>
  <si>
    <t>Credit</t>
  </si>
  <si>
    <t>Deposits (Asset)</t>
  </si>
  <si>
    <t>Rental Deposits-BH</t>
  </si>
  <si>
    <t>Rental Deposits-EM</t>
  </si>
  <si>
    <t>Rental Deposits-Hm</t>
  </si>
  <si>
    <t>Rental Deposits-WM</t>
  </si>
  <si>
    <t>Banjara Clients</t>
  </si>
  <si>
    <t>Erramanzil Clients</t>
  </si>
  <si>
    <t>Himayathnagar Clients</t>
  </si>
  <si>
    <t>Maredpally Clients</t>
  </si>
  <si>
    <t>Debtors</t>
  </si>
  <si>
    <t>Cash-in-hand</t>
  </si>
  <si>
    <t>Petty Cash</t>
  </si>
  <si>
    <t>BH- Petty Cash</t>
  </si>
  <si>
    <t>CO- Petty Cash</t>
  </si>
  <si>
    <t>EM- Petty Cash</t>
  </si>
  <si>
    <t>HM Petty Cash</t>
  </si>
  <si>
    <t>WM-Petty Cash</t>
  </si>
  <si>
    <t>Cash</t>
  </si>
  <si>
    <t>Guinness Event Cash Account</t>
  </si>
  <si>
    <t>Bank Accounts</t>
  </si>
  <si>
    <t>Axis Bank(29139)</t>
  </si>
  <si>
    <t>Axis Bank CA (JH)</t>
  </si>
  <si>
    <t>Axis Bank Credit Card A/c.</t>
  </si>
  <si>
    <t>Bank Of Baroda Current A/c</t>
  </si>
  <si>
    <t>Bank Of Baroda(Event) Account</t>
  </si>
  <si>
    <t>Credit Card</t>
  </si>
  <si>
    <t>Salary-Advance</t>
  </si>
  <si>
    <t>Salary Advance-BH Admin</t>
  </si>
  <si>
    <t>Salary Advance-Dinaz.V</t>
  </si>
  <si>
    <t>Salary Advance-Driver</t>
  </si>
  <si>
    <t>Salary Advance Em</t>
  </si>
  <si>
    <t>Salary-Advance(IT Admin)</t>
  </si>
  <si>
    <t>Advance Recovered-Staff</t>
  </si>
  <si>
    <t>Advance-Tax:2009-10(FBT)</t>
  </si>
  <si>
    <t>Advance-Tax(A.Y:2010-2011)</t>
  </si>
  <si>
    <t>Electricity Deposit</t>
  </si>
  <si>
    <t>TDS Receivable A.Y 2010-2011</t>
  </si>
  <si>
    <t>TDS Receivable AY 2011-2012</t>
  </si>
  <si>
    <t>Grand Total</t>
  </si>
  <si>
    <t>Service-Tax</t>
  </si>
  <si>
    <t>Service Tax (08-09)</t>
  </si>
  <si>
    <t>TDS- Others</t>
  </si>
  <si>
    <t>Provisions</t>
  </si>
  <si>
    <t>FBT(AY:2009-2010)</t>
  </si>
  <si>
    <t>Rent Payable</t>
  </si>
  <si>
    <t>Aditya Communications</t>
  </si>
  <si>
    <t>Aparna Enterprises Ltd</t>
  </si>
  <si>
    <t>Blue Star Ltd</t>
  </si>
  <si>
    <t>Exotic Carpets &amp; Interiors</t>
  </si>
  <si>
    <t>Frontiers Infra Projects (INDIA) Pvt Ltd</t>
  </si>
  <si>
    <t>Grip Technolagies Pvt.Ltd</t>
  </si>
  <si>
    <t>Lahari Communications</t>
  </si>
  <si>
    <t>Malathi Landscape Engineering Services</t>
  </si>
  <si>
    <t>Milagrow</t>
  </si>
  <si>
    <t>Mr.Jamshed.V Personal A/c</t>
  </si>
  <si>
    <t>Orange Communications</t>
  </si>
  <si>
    <t>RG Engineers</t>
  </si>
  <si>
    <t>T.S.Projects</t>
  </si>
  <si>
    <t>Ybrant Digital Limited</t>
  </si>
  <si>
    <t>Deferred Tax Liability(A.Y2009-2010)</t>
  </si>
  <si>
    <t>Services Tax Input</t>
  </si>
  <si>
    <t>CASH FLOW STATEMENTS FOR  OCT TO DEC -2010</t>
  </si>
  <si>
    <t>FUNDS FLOW STATEMENTS FOR OCT TO DEC -2010</t>
  </si>
  <si>
    <t>Salary Advance-Trainer</t>
  </si>
  <si>
    <t>ACE Harware Collection</t>
  </si>
  <si>
    <t>Comfort Air Solutions(AMC)</t>
  </si>
  <si>
    <t>Totem Advertising&amp; Pr Pvt.Ltd</t>
  </si>
  <si>
    <t>Unique Alumium Fab</t>
  </si>
  <si>
    <t>Changes In Warking Capital</t>
  </si>
  <si>
    <t>Changes in Warking Capital</t>
  </si>
  <si>
    <t>November  -2010</t>
  </si>
  <si>
    <t>Bank of India</t>
  </si>
  <si>
    <t>Madhu</t>
  </si>
  <si>
    <t>Hermes Networks Pvt Ltd.</t>
  </si>
  <si>
    <t>Acer Motors</t>
  </si>
  <si>
    <t>%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</si>
</sst>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&quot;&quot;0"/>
    <numFmt numFmtId="165" formatCode="_(* #,##0_);_(* \(#,##0\);_(* &quot;-&quot;??_);_(@_)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i/>
      <sz val="9"/>
      <color theme="1"/>
      <name val="Arial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sz val="9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0"/>
      <color rgb="FFFF0000"/>
      <name val="Arial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0"/>
      </top>
      <bottom/>
      <diagonal/>
    </border>
    <border>
      <left/>
      <right style="medium">
        <color indexed="64"/>
      </right>
      <top style="thin">
        <color indexed="0"/>
      </top>
      <bottom/>
      <diagonal/>
    </border>
    <border>
      <left style="medium">
        <color indexed="64"/>
      </left>
      <right/>
      <top style="thin">
        <color indexed="0"/>
      </top>
      <bottom style="medium">
        <color indexed="64"/>
      </bottom>
      <diagonal/>
    </border>
    <border>
      <left/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0"/>
      </top>
      <bottom style="medium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23">
    <xf numFmtId="0" fontId="0" fillId="0" borderId="0" xfId="0"/>
    <xf numFmtId="0" fontId="4" fillId="0" borderId="0" xfId="0" applyFont="1" applyAlignment="1">
      <alignment horizontal="right" vertical="top" indent="2"/>
    </xf>
    <xf numFmtId="0" fontId="5" fillId="0" borderId="0" xfId="0" applyFont="1" applyAlignment="1">
      <alignment horizontal="left" vertical="top" indent="2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indent="1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 indent="2"/>
    </xf>
    <xf numFmtId="0" fontId="8" fillId="0" borderId="13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164" fontId="0" fillId="0" borderId="0" xfId="0" applyNumberFormat="1"/>
    <xf numFmtId="165" fontId="5" fillId="0" borderId="5" xfId="1" applyNumberFormat="1" applyFont="1" applyBorder="1" applyAlignment="1">
      <alignment horizontal="right" vertical="top"/>
    </xf>
    <xf numFmtId="165" fontId="4" fillId="0" borderId="6" xfId="1" applyNumberFormat="1" applyFont="1" applyBorder="1" applyAlignment="1">
      <alignment horizontal="right" vertical="top"/>
    </xf>
    <xf numFmtId="165" fontId="5" fillId="0" borderId="22" xfId="1" applyNumberFormat="1" applyFont="1" applyBorder="1" applyAlignment="1">
      <alignment horizontal="right" vertical="top"/>
    </xf>
    <xf numFmtId="165" fontId="4" fillId="0" borderId="23" xfId="1" applyNumberFormat="1" applyFont="1" applyBorder="1" applyAlignment="1">
      <alignment horizontal="right" vertical="top"/>
    </xf>
    <xf numFmtId="165" fontId="7" fillId="0" borderId="5" xfId="1" applyNumberFormat="1" applyFont="1" applyBorder="1" applyAlignment="1">
      <alignment horizontal="right" vertical="top"/>
    </xf>
    <xf numFmtId="165" fontId="7" fillId="0" borderId="6" xfId="1" applyNumberFormat="1" applyFont="1" applyBorder="1" applyAlignment="1">
      <alignment vertical="top"/>
    </xf>
    <xf numFmtId="165" fontId="5" fillId="0" borderId="13" xfId="1" applyNumberFormat="1" applyFont="1" applyBorder="1" applyAlignment="1">
      <alignment horizontal="right" vertical="top"/>
    </xf>
    <xf numFmtId="165" fontId="4" fillId="0" borderId="14" xfId="1" applyNumberFormat="1" applyFont="1" applyBorder="1" applyAlignment="1">
      <alignment horizontal="right" vertical="top"/>
    </xf>
    <xf numFmtId="165" fontId="5" fillId="0" borderId="20" xfId="1" applyNumberFormat="1" applyFont="1" applyBorder="1" applyAlignment="1">
      <alignment horizontal="right" vertical="top"/>
    </xf>
    <xf numFmtId="165" fontId="4" fillId="0" borderId="21" xfId="1" applyNumberFormat="1" applyFont="1" applyBorder="1" applyAlignment="1">
      <alignment horizontal="right" vertical="top"/>
    </xf>
    <xf numFmtId="165" fontId="5" fillId="0" borderId="0" xfId="1" applyNumberFormat="1" applyFont="1" applyBorder="1" applyAlignment="1">
      <alignment horizontal="right" vertical="top"/>
    </xf>
    <xf numFmtId="165" fontId="0" fillId="0" borderId="5" xfId="1" applyNumberFormat="1" applyFont="1" applyBorder="1"/>
    <xf numFmtId="165" fontId="0" fillId="0" borderId="0" xfId="1" applyNumberFormat="1" applyFont="1" applyBorder="1"/>
    <xf numFmtId="165" fontId="0" fillId="0" borderId="6" xfId="1" applyNumberFormat="1" applyFont="1" applyBorder="1"/>
    <xf numFmtId="165" fontId="5" fillId="0" borderId="8" xfId="1" applyNumberFormat="1" applyFont="1" applyBorder="1" applyAlignment="1">
      <alignment horizontal="right" vertical="top"/>
    </xf>
    <xf numFmtId="165" fontId="4" fillId="0" borderId="9" xfId="1" applyNumberFormat="1" applyFont="1" applyBorder="1" applyAlignment="1">
      <alignment horizontal="right" vertical="top"/>
    </xf>
    <xf numFmtId="165" fontId="5" fillId="0" borderId="42" xfId="1" applyNumberFormat="1" applyFont="1" applyBorder="1" applyAlignment="1">
      <alignment horizontal="right" vertical="top"/>
    </xf>
    <xf numFmtId="165" fontId="5" fillId="0" borderId="15" xfId="1" applyNumberFormat="1" applyFont="1" applyBorder="1" applyAlignment="1">
      <alignment horizontal="right" vertical="top"/>
    </xf>
    <xf numFmtId="165" fontId="0" fillId="0" borderId="0" xfId="1" applyNumberFormat="1" applyFont="1"/>
    <xf numFmtId="165" fontId="11" fillId="0" borderId="13" xfId="1" applyNumberFormat="1" applyFont="1" applyBorder="1" applyAlignment="1">
      <alignment vertical="top"/>
    </xf>
    <xf numFmtId="165" fontId="12" fillId="0" borderId="0" xfId="1" applyNumberFormat="1" applyFont="1" applyAlignment="1">
      <alignment vertical="top"/>
    </xf>
    <xf numFmtId="165" fontId="7" fillId="0" borderId="5" xfId="1" applyNumberFormat="1" applyFont="1" applyBorder="1" applyAlignment="1">
      <alignment vertical="top"/>
    </xf>
    <xf numFmtId="165" fontId="5" fillId="0" borderId="5" xfId="1" applyNumberFormat="1" applyFont="1" applyBorder="1" applyAlignment="1">
      <alignment vertical="top"/>
    </xf>
    <xf numFmtId="165" fontId="4" fillId="0" borderId="6" xfId="1" applyNumberFormat="1" applyFont="1" applyBorder="1" applyAlignment="1">
      <alignment vertical="top"/>
    </xf>
    <xf numFmtId="165" fontId="0" fillId="0" borderId="0" xfId="1" applyNumberFormat="1" applyFont="1" applyAlignment="1"/>
    <xf numFmtId="165" fontId="17" fillId="0" borderId="13" xfId="1" applyNumberFormat="1" applyFont="1" applyBorder="1" applyAlignment="1">
      <alignment vertical="top"/>
    </xf>
    <xf numFmtId="165" fontId="5" fillId="0" borderId="13" xfId="1" applyNumberFormat="1" applyFont="1" applyBorder="1" applyAlignment="1">
      <alignment vertical="top"/>
    </xf>
    <xf numFmtId="165" fontId="4" fillId="0" borderId="14" xfId="1" applyNumberFormat="1" applyFont="1" applyBorder="1" applyAlignment="1">
      <alignment vertical="top"/>
    </xf>
    <xf numFmtId="165" fontId="5" fillId="0" borderId="7" xfId="1" applyNumberFormat="1" applyFont="1" applyBorder="1" applyAlignment="1">
      <alignment vertical="top"/>
    </xf>
    <xf numFmtId="165" fontId="16" fillId="0" borderId="12" xfId="1" applyNumberFormat="1" applyFont="1" applyFill="1" applyBorder="1" applyAlignment="1"/>
    <xf numFmtId="165" fontId="10" fillId="0" borderId="17" xfId="1" applyNumberFormat="1" applyFont="1" applyBorder="1" applyAlignment="1">
      <alignment vertical="top"/>
    </xf>
    <xf numFmtId="165" fontId="5" fillId="0" borderId="17" xfId="1" applyNumberFormat="1" applyFont="1" applyBorder="1" applyAlignment="1">
      <alignment vertical="top"/>
    </xf>
    <xf numFmtId="165" fontId="4" fillId="0" borderId="18" xfId="1" applyNumberFormat="1" applyFont="1" applyBorder="1" applyAlignment="1">
      <alignment vertical="top"/>
    </xf>
    <xf numFmtId="165" fontId="11" fillId="0" borderId="0" xfId="1" applyNumberFormat="1" applyFont="1" applyBorder="1" applyAlignment="1">
      <alignment vertical="top"/>
    </xf>
    <xf numFmtId="165" fontId="10" fillId="0" borderId="13" xfId="1" applyNumberFormat="1" applyFont="1" applyBorder="1" applyAlignment="1">
      <alignment vertical="top"/>
    </xf>
    <xf numFmtId="165" fontId="0" fillId="0" borderId="6" xfId="1" applyNumberFormat="1" applyFont="1" applyBorder="1" applyAlignment="1"/>
    <xf numFmtId="165" fontId="0" fillId="0" borderId="5" xfId="1" applyNumberFormat="1" applyFont="1" applyBorder="1" applyAlignment="1"/>
    <xf numFmtId="165" fontId="1" fillId="0" borderId="15" xfId="1" applyNumberFormat="1" applyFont="1" applyBorder="1" applyAlignment="1"/>
    <xf numFmtId="165" fontId="0" fillId="0" borderId="15" xfId="1" applyNumberFormat="1" applyFont="1" applyBorder="1" applyAlignment="1"/>
    <xf numFmtId="165" fontId="9" fillId="0" borderId="13" xfId="1" applyNumberFormat="1" applyFont="1" applyBorder="1" applyAlignment="1">
      <alignment vertical="top"/>
    </xf>
    <xf numFmtId="165" fontId="12" fillId="0" borderId="0" xfId="1" quotePrefix="1" applyNumberFormat="1" applyFont="1" applyAlignment="1">
      <alignment vertical="top"/>
    </xf>
    <xf numFmtId="165" fontId="12" fillId="0" borderId="0" xfId="1" applyNumberFormat="1" applyFont="1" applyFill="1" applyBorder="1" applyAlignment="1">
      <alignment vertical="top"/>
    </xf>
    <xf numFmtId="165" fontId="10" fillId="0" borderId="0" xfId="1" applyNumberFormat="1" applyFont="1" applyAlignment="1">
      <alignment vertical="top"/>
    </xf>
    <xf numFmtId="165" fontId="5" fillId="0" borderId="8" xfId="1" applyNumberFormat="1" applyFont="1" applyBorder="1" applyAlignment="1">
      <alignment vertical="top"/>
    </xf>
    <xf numFmtId="165" fontId="4" fillId="0" borderId="9" xfId="1" applyNumberFormat="1" applyFont="1" applyBorder="1" applyAlignment="1">
      <alignment vertical="top"/>
    </xf>
    <xf numFmtId="165" fontId="13" fillId="0" borderId="1" xfId="1" applyNumberFormat="1" applyFont="1" applyBorder="1" applyAlignment="1">
      <alignment vertical="top"/>
    </xf>
    <xf numFmtId="165" fontId="3" fillId="0" borderId="10" xfId="1" applyNumberFormat="1" applyFont="1" applyBorder="1" applyAlignment="1">
      <alignment vertical="top"/>
    </xf>
    <xf numFmtId="165" fontId="2" fillId="0" borderId="11" xfId="1" applyNumberFormat="1" applyFont="1" applyBorder="1" applyAlignment="1">
      <alignment vertical="top"/>
    </xf>
    <xf numFmtId="165" fontId="15" fillId="0" borderId="11" xfId="1" applyNumberFormat="1" applyFont="1" applyBorder="1" applyAlignment="1">
      <alignment vertical="top"/>
    </xf>
    <xf numFmtId="165" fontId="14" fillId="0" borderId="0" xfId="1" applyNumberFormat="1" applyFont="1" applyAlignment="1"/>
    <xf numFmtId="165" fontId="8" fillId="0" borderId="13" xfId="1" applyNumberFormat="1" applyFont="1" applyBorder="1" applyAlignment="1">
      <alignment vertical="top"/>
    </xf>
    <xf numFmtId="165" fontId="1" fillId="0" borderId="14" xfId="1" applyNumberFormat="1" applyFont="1" applyBorder="1"/>
    <xf numFmtId="165" fontId="20" fillId="0" borderId="0" xfId="1" applyNumberFormat="1" applyFont="1" applyAlignment="1">
      <alignment vertical="top"/>
    </xf>
    <xf numFmtId="165" fontId="4" fillId="0" borderId="5" xfId="1" applyNumberFormat="1" applyFont="1" applyBorder="1" applyAlignment="1">
      <alignment horizontal="center" vertical="top"/>
    </xf>
    <xf numFmtId="165" fontId="4" fillId="0" borderId="5" xfId="1" applyNumberFormat="1" applyFont="1" applyBorder="1" applyAlignment="1">
      <alignment horizontal="center" vertical="top"/>
    </xf>
    <xf numFmtId="165" fontId="4" fillId="0" borderId="6" xfId="1" applyNumberFormat="1" applyFont="1" applyBorder="1" applyAlignment="1">
      <alignment horizontal="center" vertical="top"/>
    </xf>
    <xf numFmtId="165" fontId="0" fillId="0" borderId="29" xfId="1" applyNumberFormat="1" applyFont="1" applyBorder="1"/>
    <xf numFmtId="165" fontId="4" fillId="0" borderId="24" xfId="1" applyNumberFormat="1" applyFont="1" applyBorder="1" applyAlignment="1">
      <alignment horizontal="left" vertical="top" indent="2"/>
    </xf>
    <xf numFmtId="165" fontId="4" fillId="0" borderId="7" xfId="1" applyNumberFormat="1" applyFont="1" applyBorder="1" applyAlignment="1">
      <alignment horizontal="center" vertical="top"/>
    </xf>
    <xf numFmtId="165" fontId="6" fillId="0" borderId="39" xfId="1" applyNumberFormat="1" applyFont="1" applyBorder="1" applyAlignment="1">
      <alignment horizontal="center" vertical="top"/>
    </xf>
    <xf numFmtId="165" fontId="6" fillId="0" borderId="40" xfId="1" applyNumberFormat="1" applyFont="1" applyBorder="1" applyAlignment="1">
      <alignment horizontal="center" vertical="top"/>
    </xf>
    <xf numFmtId="165" fontId="4" fillId="0" borderId="32" xfId="1" applyNumberFormat="1" applyFont="1" applyBorder="1" applyAlignment="1">
      <alignment horizontal="center" vertical="top"/>
    </xf>
    <xf numFmtId="165" fontId="4" fillId="0" borderId="0" xfId="1" applyNumberFormat="1" applyFont="1" applyAlignment="1">
      <alignment vertical="top"/>
    </xf>
    <xf numFmtId="165" fontId="4" fillId="0" borderId="22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165" fontId="5" fillId="0" borderId="36" xfId="1" applyNumberFormat="1" applyFont="1" applyBorder="1" applyAlignment="1">
      <alignment horizontal="right" vertical="top"/>
    </xf>
    <xf numFmtId="165" fontId="5" fillId="0" borderId="0" xfId="1" applyNumberFormat="1" applyFont="1" applyAlignment="1">
      <alignment horizontal="left" vertical="top" indent="2"/>
    </xf>
    <xf numFmtId="165" fontId="6" fillId="0" borderId="5" xfId="1" applyNumberFormat="1" applyFont="1" applyBorder="1" applyAlignment="1">
      <alignment horizontal="right" vertical="top"/>
    </xf>
    <xf numFmtId="165" fontId="6" fillId="0" borderId="29" xfId="1" applyNumberFormat="1" applyFont="1" applyBorder="1" applyAlignment="1">
      <alignment horizontal="right" vertical="top"/>
    </xf>
    <xf numFmtId="165" fontId="5" fillId="0" borderId="6" xfId="1" applyNumberFormat="1" applyFont="1" applyBorder="1" applyAlignment="1">
      <alignment horizontal="right" vertical="top"/>
    </xf>
    <xf numFmtId="165" fontId="4" fillId="0" borderId="7" xfId="1" applyNumberFormat="1" applyFont="1" applyBorder="1" applyAlignment="1">
      <alignment horizontal="right" vertical="top"/>
    </xf>
    <xf numFmtId="165" fontId="4" fillId="0" borderId="32" xfId="1" applyNumberFormat="1" applyFont="1" applyBorder="1" applyAlignment="1">
      <alignment horizontal="right" vertical="top"/>
    </xf>
    <xf numFmtId="165" fontId="6" fillId="0" borderId="0" xfId="1" applyNumberFormat="1" applyFont="1" applyAlignment="1">
      <alignment horizontal="left" vertical="top" indent="2"/>
    </xf>
    <xf numFmtId="165" fontId="6" fillId="0" borderId="6" xfId="1" applyNumberFormat="1" applyFont="1" applyBorder="1" applyAlignment="1">
      <alignment horizontal="right" vertical="top"/>
    </xf>
    <xf numFmtId="165" fontId="6" fillId="0" borderId="22" xfId="1" applyNumberFormat="1" applyFont="1" applyBorder="1" applyAlignment="1">
      <alignment horizontal="right" vertical="top"/>
    </xf>
    <xf numFmtId="165" fontId="6" fillId="0" borderId="37" xfId="1" applyNumberFormat="1" applyFont="1" applyBorder="1" applyAlignment="1">
      <alignment horizontal="right" vertical="top"/>
    </xf>
    <xf numFmtId="165" fontId="6" fillId="0" borderId="23" xfId="1" applyNumberFormat="1" applyFont="1" applyBorder="1" applyAlignment="1">
      <alignment horizontal="right" vertical="top"/>
    </xf>
    <xf numFmtId="165" fontId="5" fillId="0" borderId="0" xfId="1" applyNumberFormat="1" applyFont="1" applyAlignment="1">
      <alignment horizontal="left" vertical="top" indent="3"/>
    </xf>
    <xf numFmtId="165" fontId="5" fillId="0" borderId="29" xfId="1" applyNumberFormat="1" applyFont="1" applyBorder="1" applyAlignment="1">
      <alignment horizontal="right" vertical="top"/>
    </xf>
    <xf numFmtId="165" fontId="5" fillId="0" borderId="0" xfId="1" applyNumberFormat="1" applyFont="1" applyAlignment="1">
      <alignment horizontal="left" vertical="top" indent="1"/>
    </xf>
    <xf numFmtId="165" fontId="6" fillId="0" borderId="0" xfId="1" applyNumberFormat="1" applyFont="1" applyAlignment="1">
      <alignment vertical="top"/>
    </xf>
    <xf numFmtId="165" fontId="4" fillId="0" borderId="3" xfId="1" applyNumberFormat="1" applyFont="1" applyBorder="1" applyAlignment="1">
      <alignment horizontal="left" vertical="top" indent="2"/>
    </xf>
    <xf numFmtId="165" fontId="2" fillId="0" borderId="13" xfId="1" applyNumberFormat="1" applyFont="1" applyBorder="1" applyAlignment="1">
      <alignment horizontal="right" vertical="top"/>
    </xf>
    <xf numFmtId="165" fontId="9" fillId="0" borderId="13" xfId="1" applyNumberFormat="1" applyFont="1" applyBorder="1" applyAlignment="1">
      <alignment horizontal="right" vertical="top"/>
    </xf>
    <xf numFmtId="165" fontId="9" fillId="0" borderId="19" xfId="1" applyNumberFormat="1" applyFont="1" applyBorder="1" applyAlignment="1">
      <alignment horizontal="right" vertical="top"/>
    </xf>
    <xf numFmtId="165" fontId="2" fillId="0" borderId="14" xfId="1" applyNumberFormat="1" applyFont="1" applyBorder="1" applyAlignment="1">
      <alignment horizontal="right" vertical="top"/>
    </xf>
    <xf numFmtId="165" fontId="20" fillId="0" borderId="13" xfId="1" applyNumberFormat="1" applyFont="1" applyBorder="1" applyAlignment="1">
      <alignment vertical="top"/>
    </xf>
    <xf numFmtId="165" fontId="4" fillId="0" borderId="30" xfId="1" applyNumberFormat="1" applyFont="1" applyBorder="1" applyAlignment="1">
      <alignment horizontal="right" vertical="top"/>
    </xf>
    <xf numFmtId="165" fontId="5" fillId="0" borderId="16" xfId="1" applyNumberFormat="1" applyFont="1" applyBorder="1" applyAlignment="1">
      <alignment horizontal="right" vertical="top"/>
    </xf>
    <xf numFmtId="165" fontId="5" fillId="0" borderId="30" xfId="1" applyNumberFormat="1" applyFont="1" applyBorder="1" applyAlignment="1">
      <alignment horizontal="right" vertical="top"/>
    </xf>
    <xf numFmtId="165" fontId="4" fillId="0" borderId="27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165" fontId="4" fillId="0" borderId="36" xfId="1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165" fontId="4" fillId="0" borderId="4" xfId="1" applyNumberFormat="1" applyFont="1" applyBorder="1" applyAlignment="1">
      <alignment horizontal="left" vertical="top" indent="2"/>
    </xf>
    <xf numFmtId="165" fontId="4" fillId="0" borderId="31" xfId="1" applyNumberFormat="1" applyFont="1" applyBorder="1" applyAlignment="1">
      <alignment horizontal="center" vertical="top"/>
    </xf>
    <xf numFmtId="165" fontId="0" fillId="0" borderId="21" xfId="1" applyNumberFormat="1" applyFont="1" applyBorder="1"/>
    <xf numFmtId="165" fontId="4" fillId="0" borderId="7" xfId="1" applyNumberFormat="1" applyFont="1" applyBorder="1" applyAlignment="1">
      <alignment horizontal="left" vertical="top" indent="2"/>
    </xf>
    <xf numFmtId="165" fontId="4" fillId="0" borderId="5" xfId="1" applyNumberFormat="1" applyFont="1" applyBorder="1" applyAlignment="1">
      <alignment vertical="top"/>
    </xf>
    <xf numFmtId="165" fontId="5" fillId="0" borderId="5" xfId="1" applyNumberFormat="1" applyFont="1" applyBorder="1" applyAlignment="1">
      <alignment horizontal="left" vertical="top" indent="2"/>
    </xf>
    <xf numFmtId="165" fontId="6" fillId="0" borderId="5" xfId="1" applyNumberFormat="1" applyFont="1" applyBorder="1" applyAlignment="1">
      <alignment horizontal="left" vertical="top" indent="2"/>
    </xf>
    <xf numFmtId="165" fontId="5" fillId="0" borderId="5" xfId="1" applyNumberFormat="1" applyFont="1" applyBorder="1" applyAlignment="1">
      <alignment horizontal="left" vertical="top" indent="3"/>
    </xf>
    <xf numFmtId="165" fontId="5" fillId="0" borderId="5" xfId="1" applyNumberFormat="1" applyFont="1" applyBorder="1" applyAlignment="1">
      <alignment horizontal="left" vertical="top" indent="1"/>
    </xf>
    <xf numFmtId="165" fontId="6" fillId="0" borderId="5" xfId="1" applyNumberFormat="1" applyFont="1" applyBorder="1" applyAlignment="1">
      <alignment vertical="top"/>
    </xf>
    <xf numFmtId="165" fontId="4" fillId="0" borderId="22" xfId="1" applyNumberFormat="1" applyFont="1" applyBorder="1" applyAlignment="1">
      <alignment horizontal="left" vertical="top" indent="2"/>
    </xf>
    <xf numFmtId="165" fontId="0" fillId="0" borderId="26" xfId="1" applyNumberFormat="1" applyFont="1" applyBorder="1"/>
    <xf numFmtId="165" fontId="0" fillId="0" borderId="16" xfId="1" applyNumberFormat="1" applyFont="1" applyBorder="1"/>
    <xf numFmtId="165" fontId="0" fillId="0" borderId="27" xfId="1" applyNumberFormat="1" applyFont="1" applyBorder="1"/>
    <xf numFmtId="165" fontId="4" fillId="0" borderId="20" xfId="1" applyNumberFormat="1" applyFont="1" applyBorder="1" applyAlignment="1">
      <alignment horizontal="center" vertical="top"/>
    </xf>
    <xf numFmtId="165" fontId="4" fillId="0" borderId="21" xfId="1" applyNumberFormat="1" applyFont="1" applyBorder="1" applyAlignment="1">
      <alignment horizontal="center" vertical="top"/>
    </xf>
    <xf numFmtId="165" fontId="5" fillId="0" borderId="23" xfId="1" applyNumberFormat="1" applyFont="1" applyBorder="1" applyAlignment="1">
      <alignment horizontal="right" vertical="top"/>
    </xf>
    <xf numFmtId="165" fontId="5" fillId="0" borderId="32" xfId="1" applyNumberFormat="1" applyFont="1" applyBorder="1" applyAlignment="1">
      <alignment horizontal="right" vertical="top"/>
    </xf>
    <xf numFmtId="165" fontId="6" fillId="0" borderId="23" xfId="1" applyNumberFormat="1" applyFont="1" applyBorder="1" applyAlignment="1">
      <alignment horizontal="center" vertical="top"/>
    </xf>
    <xf numFmtId="165" fontId="6" fillId="0" borderId="35" xfId="1" applyNumberFormat="1" applyFont="1" applyBorder="1" applyAlignment="1">
      <alignment horizontal="center" vertical="top"/>
    </xf>
    <xf numFmtId="165" fontId="5" fillId="0" borderId="37" xfId="1" applyNumberFormat="1" applyFont="1" applyBorder="1" applyAlignment="1">
      <alignment horizontal="right" vertical="top"/>
    </xf>
    <xf numFmtId="165" fontId="9" fillId="0" borderId="14" xfId="1" applyNumberFormat="1" applyFont="1" applyBorder="1" applyAlignment="1">
      <alignment horizontal="right" vertical="top"/>
    </xf>
    <xf numFmtId="165" fontId="0" fillId="0" borderId="14" xfId="1" applyNumberFormat="1" applyFont="1" applyBorder="1"/>
    <xf numFmtId="165" fontId="4" fillId="0" borderId="28" xfId="1" applyNumberFormat="1" applyFont="1" applyBorder="1" applyAlignment="1">
      <alignment horizontal="center" vertical="top"/>
    </xf>
    <xf numFmtId="165" fontId="1" fillId="0" borderId="13" xfId="1" applyNumberFormat="1" applyFont="1" applyBorder="1"/>
    <xf numFmtId="165" fontId="0" fillId="0" borderId="15" xfId="1" applyNumberFormat="1" applyFont="1" applyBorder="1"/>
    <xf numFmtId="165" fontId="2" fillId="0" borderId="19" xfId="1" applyNumberFormat="1" applyFont="1" applyBorder="1" applyAlignment="1">
      <alignment horizontal="right" vertical="top"/>
    </xf>
    <xf numFmtId="165" fontId="4" fillId="0" borderId="26" xfId="1" applyNumberFormat="1" applyFont="1" applyBorder="1" applyAlignment="1">
      <alignment horizontal="left" vertical="top" indent="2"/>
    </xf>
    <xf numFmtId="165" fontId="4" fillId="0" borderId="30" xfId="1" applyNumberFormat="1" applyFont="1" applyBorder="1" applyAlignment="1">
      <alignment horizontal="center" vertical="top"/>
    </xf>
    <xf numFmtId="165" fontId="6" fillId="0" borderId="19" xfId="1" applyNumberFormat="1" applyFont="1" applyBorder="1" applyAlignment="1">
      <alignment horizontal="center" vertical="top"/>
    </xf>
    <xf numFmtId="165" fontId="6" fillId="0" borderId="34" xfId="1" applyNumberFormat="1" applyFont="1" applyBorder="1" applyAlignment="1">
      <alignment horizontal="center" vertical="top"/>
    </xf>
    <xf numFmtId="165" fontId="4" fillId="0" borderId="27" xfId="1" applyNumberFormat="1" applyFont="1" applyBorder="1" applyAlignment="1">
      <alignment horizontal="center" vertical="top"/>
    </xf>
    <xf numFmtId="165" fontId="22" fillId="0" borderId="14" xfId="1" applyNumberFormat="1" applyFont="1" applyBorder="1" applyAlignment="1">
      <alignment horizontal="right" vertical="top"/>
    </xf>
    <xf numFmtId="165" fontId="2" fillId="0" borderId="28" xfId="1" applyNumberFormat="1" applyFont="1" applyBorder="1" applyAlignment="1">
      <alignment horizontal="right" vertical="top"/>
    </xf>
    <xf numFmtId="165" fontId="9" fillId="0" borderId="25" xfId="1" applyNumberFormat="1" applyFont="1" applyBorder="1" applyAlignment="1">
      <alignment horizontal="right" vertical="top"/>
    </xf>
    <xf numFmtId="165" fontId="9" fillId="0" borderId="28" xfId="1" applyNumberFormat="1" applyFont="1" applyBorder="1" applyAlignment="1">
      <alignment horizontal="right" vertical="top"/>
    </xf>
    <xf numFmtId="165" fontId="2" fillId="0" borderId="21" xfId="1" applyNumberFormat="1" applyFont="1" applyBorder="1" applyAlignment="1">
      <alignment horizontal="right" vertical="top"/>
    </xf>
    <xf numFmtId="165" fontId="0" fillId="0" borderId="28" xfId="1" applyNumberFormat="1" applyFont="1" applyBorder="1"/>
    <xf numFmtId="165" fontId="0" fillId="0" borderId="13" xfId="1" applyNumberFormat="1" applyFont="1" applyBorder="1"/>
    <xf numFmtId="165" fontId="20" fillId="0" borderId="5" xfId="1" applyNumberFormat="1" applyFont="1" applyBorder="1" applyAlignment="1">
      <alignment vertical="top"/>
    </xf>
    <xf numFmtId="165" fontId="4" fillId="0" borderId="33" xfId="1" applyNumberFormat="1" applyFont="1" applyBorder="1" applyAlignment="1">
      <alignment horizontal="left" vertical="top" indent="2"/>
    </xf>
    <xf numFmtId="165" fontId="4" fillId="0" borderId="13" xfId="1" applyNumberFormat="1" applyFont="1" applyBorder="1" applyAlignment="1">
      <alignment horizontal="center" vertical="top"/>
    </xf>
    <xf numFmtId="165" fontId="6" fillId="0" borderId="14" xfId="1" applyNumberFormat="1" applyFont="1" applyBorder="1" applyAlignment="1">
      <alignment horizontal="center" vertical="top"/>
    </xf>
    <xf numFmtId="165" fontId="4" fillId="0" borderId="14" xfId="1" applyNumberFormat="1" applyFont="1" applyBorder="1" applyAlignment="1">
      <alignment horizontal="center" vertical="top"/>
    </xf>
    <xf numFmtId="165" fontId="1" fillId="0" borderId="27" xfId="1" applyNumberFormat="1" applyFont="1" applyBorder="1"/>
    <xf numFmtId="165" fontId="4" fillId="0" borderId="43" xfId="1" applyNumberFormat="1" applyFont="1" applyBorder="1" applyAlignment="1">
      <alignment horizontal="center" vertical="top"/>
    </xf>
    <xf numFmtId="165" fontId="6" fillId="0" borderId="44" xfId="1" applyNumberFormat="1" applyFont="1" applyBorder="1" applyAlignment="1">
      <alignment horizontal="center" vertical="top"/>
    </xf>
    <xf numFmtId="165" fontId="4" fillId="0" borderId="28" xfId="1" applyNumberFormat="1" applyFont="1" applyBorder="1" applyAlignment="1">
      <alignment vertical="top"/>
    </xf>
    <xf numFmtId="165" fontId="5" fillId="0" borderId="29" xfId="1" applyNumberFormat="1" applyFont="1" applyBorder="1" applyAlignment="1">
      <alignment horizontal="left" vertical="top" indent="2"/>
    </xf>
    <xf numFmtId="165" fontId="4" fillId="0" borderId="29" xfId="1" applyNumberFormat="1" applyFont="1" applyBorder="1" applyAlignment="1">
      <alignment vertical="top"/>
    </xf>
    <xf numFmtId="165" fontId="6" fillId="0" borderId="29" xfId="1" applyNumberFormat="1" applyFont="1" applyBorder="1" applyAlignment="1">
      <alignment vertical="top"/>
    </xf>
    <xf numFmtId="165" fontId="4" fillId="0" borderId="38" xfId="1" applyNumberFormat="1" applyFont="1" applyBorder="1" applyAlignment="1">
      <alignment horizontal="left" vertical="top" indent="2"/>
    </xf>
    <xf numFmtId="165" fontId="5" fillId="0" borderId="45" xfId="1" applyNumberFormat="1" applyFont="1" applyBorder="1" applyAlignment="1">
      <alignment horizontal="right" vertical="top"/>
    </xf>
    <xf numFmtId="165" fontId="4" fillId="0" borderId="45" xfId="1" applyNumberFormat="1" applyFont="1" applyBorder="1" applyAlignment="1">
      <alignment horizontal="right" vertical="top"/>
    </xf>
    <xf numFmtId="165" fontId="4" fillId="0" borderId="35" xfId="1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0" fillId="0" borderId="0" xfId="0" applyNumberFormat="1"/>
    <xf numFmtId="165" fontId="2" fillId="0" borderId="15" xfId="1" applyNumberFormat="1" applyFont="1" applyBorder="1" applyAlignment="1">
      <alignment vertical="top"/>
    </xf>
    <xf numFmtId="165" fontId="7" fillId="0" borderId="0" xfId="1" applyNumberFormat="1" applyFont="1" applyBorder="1" applyAlignment="1">
      <alignment vertical="top"/>
    </xf>
    <xf numFmtId="165" fontId="4" fillId="0" borderId="15" xfId="1" applyNumberFormat="1" applyFont="1" applyBorder="1" applyAlignment="1">
      <alignment vertical="top"/>
    </xf>
    <xf numFmtId="165" fontId="4" fillId="0" borderId="0" xfId="1" applyNumberFormat="1" applyFont="1" applyBorder="1" applyAlignment="1">
      <alignment vertical="top"/>
    </xf>
    <xf numFmtId="165" fontId="4" fillId="0" borderId="46" xfId="1" applyNumberFormat="1" applyFont="1" applyBorder="1" applyAlignment="1">
      <alignment vertical="top"/>
    </xf>
    <xf numFmtId="165" fontId="4" fillId="0" borderId="42" xfId="1" applyNumberFormat="1" applyFont="1" applyBorder="1" applyAlignment="1">
      <alignment vertical="top"/>
    </xf>
    <xf numFmtId="165" fontId="0" fillId="0" borderId="0" xfId="1" applyNumberFormat="1" applyFont="1" applyBorder="1" applyAlignment="1"/>
    <xf numFmtId="165" fontId="15" fillId="0" borderId="47" xfId="1" applyNumberFormat="1" applyFont="1" applyBorder="1" applyAlignment="1">
      <alignment vertical="top"/>
    </xf>
    <xf numFmtId="43" fontId="2" fillId="0" borderId="15" xfId="1" applyFont="1" applyBorder="1" applyAlignment="1">
      <alignment vertical="top"/>
    </xf>
    <xf numFmtId="43" fontId="7" fillId="0" borderId="0" xfId="1" applyFont="1" applyBorder="1" applyAlignment="1">
      <alignment vertical="top"/>
    </xf>
    <xf numFmtId="43" fontId="4" fillId="0" borderId="15" xfId="1" applyFont="1" applyBorder="1" applyAlignment="1">
      <alignment vertical="top"/>
    </xf>
    <xf numFmtId="43" fontId="4" fillId="0" borderId="0" xfId="1" applyFont="1" applyBorder="1" applyAlignment="1">
      <alignment vertical="top"/>
    </xf>
    <xf numFmtId="43" fontId="4" fillId="0" borderId="46" xfId="1" applyFont="1" applyBorder="1" applyAlignment="1">
      <alignment vertical="top"/>
    </xf>
    <xf numFmtId="43" fontId="0" fillId="0" borderId="15" xfId="1" applyFont="1" applyBorder="1" applyAlignment="1"/>
    <xf numFmtId="43" fontId="4" fillId="0" borderId="42" xfId="1" applyFont="1" applyBorder="1" applyAlignment="1">
      <alignment vertical="top"/>
    </xf>
    <xf numFmtId="43" fontId="2" fillId="0" borderId="47" xfId="1" applyFont="1" applyBorder="1" applyAlignment="1">
      <alignment vertical="top"/>
    </xf>
    <xf numFmtId="43" fontId="0" fillId="0" borderId="0" xfId="1" applyFont="1" applyAlignment="1"/>
    <xf numFmtId="165" fontId="19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vertical="top"/>
    </xf>
    <xf numFmtId="165" fontId="1" fillId="0" borderId="13" xfId="1" applyNumberFormat="1" applyFont="1" applyBorder="1" applyAlignment="1"/>
    <xf numFmtId="165" fontId="0" fillId="0" borderId="27" xfId="1" applyNumberFormat="1" applyFont="1" applyBorder="1" applyAlignment="1"/>
    <xf numFmtId="165" fontId="2" fillId="0" borderId="27" xfId="1" applyNumberFormat="1" applyFont="1" applyBorder="1" applyAlignment="1">
      <alignment vertical="top"/>
    </xf>
    <xf numFmtId="165" fontId="4" fillId="0" borderId="19" xfId="1" applyNumberFormat="1" applyFont="1" applyBorder="1" applyAlignment="1">
      <alignment vertical="top"/>
    </xf>
    <xf numFmtId="165" fontId="0" fillId="0" borderId="14" xfId="1" applyNumberFormat="1" applyFont="1" applyBorder="1" applyAlignment="1"/>
    <xf numFmtId="165" fontId="2" fillId="0" borderId="13" xfId="1" applyNumberFormat="1" applyFont="1" applyBorder="1" applyAlignment="1">
      <alignment vertical="top"/>
    </xf>
    <xf numFmtId="165" fontId="2" fillId="0" borderId="14" xfId="1" applyNumberFormat="1" applyFont="1" applyBorder="1" applyAlignment="1">
      <alignment vertical="top"/>
    </xf>
    <xf numFmtId="165" fontId="2" fillId="0" borderId="15" xfId="1" applyNumberFormat="1" applyFont="1" applyBorder="1" applyAlignment="1">
      <alignment vertical="top"/>
    </xf>
    <xf numFmtId="165" fontId="19" fillId="0" borderId="20" xfId="1" applyNumberFormat="1" applyFont="1" applyBorder="1" applyAlignment="1">
      <alignment horizontal="center" vertical="center"/>
    </xf>
    <xf numFmtId="165" fontId="19" fillId="0" borderId="25" xfId="1" applyNumberFormat="1" applyFont="1" applyBorder="1" applyAlignment="1">
      <alignment horizontal="center" vertical="center"/>
    </xf>
    <xf numFmtId="165" fontId="19" fillId="0" borderId="21" xfId="1" applyNumberFormat="1" applyFont="1" applyBorder="1" applyAlignment="1">
      <alignment horizontal="center" vertical="center"/>
    </xf>
    <xf numFmtId="165" fontId="19" fillId="0" borderId="26" xfId="1" applyNumberFormat="1" applyFont="1" applyBorder="1" applyAlignment="1">
      <alignment horizontal="center" vertical="center"/>
    </xf>
    <xf numFmtId="165" fontId="19" fillId="0" borderId="16" xfId="1" applyNumberFormat="1" applyFont="1" applyBorder="1" applyAlignment="1">
      <alignment horizontal="center" vertical="center"/>
    </xf>
    <xf numFmtId="165" fontId="19" fillId="0" borderId="27" xfId="1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top"/>
    </xf>
    <xf numFmtId="49" fontId="7" fillId="0" borderId="14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1" fillId="0" borderId="2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center" vertical="top" wrapText="1"/>
    </xf>
    <xf numFmtId="165" fontId="6" fillId="0" borderId="15" xfId="1" applyNumberFormat="1" applyFont="1" applyBorder="1" applyAlignment="1">
      <alignment horizontal="center" vertical="top" wrapText="1"/>
    </xf>
    <xf numFmtId="165" fontId="6" fillId="0" borderId="14" xfId="1" applyNumberFormat="1" applyFont="1" applyBorder="1" applyAlignment="1">
      <alignment horizontal="center" vertical="top" wrapText="1"/>
    </xf>
    <xf numFmtId="165" fontId="4" fillId="0" borderId="15" xfId="1" applyNumberFormat="1" applyFont="1" applyBorder="1" applyAlignment="1">
      <alignment horizontal="center" vertical="top"/>
    </xf>
    <xf numFmtId="165" fontId="4" fillId="0" borderId="41" xfId="1" applyNumberFormat="1" applyFont="1" applyBorder="1" applyAlignment="1">
      <alignment horizontal="center" vertical="top" wrapText="1"/>
    </xf>
    <xf numFmtId="165" fontId="4" fillId="0" borderId="15" xfId="1" applyNumberFormat="1" applyFont="1" applyBorder="1" applyAlignment="1">
      <alignment horizontal="center" vertical="top" wrapText="1"/>
    </xf>
    <xf numFmtId="165" fontId="4" fillId="0" borderId="5" xfId="1" applyNumberFormat="1" applyFont="1" applyBorder="1" applyAlignment="1">
      <alignment horizontal="center" vertical="top"/>
    </xf>
    <xf numFmtId="165" fontId="4" fillId="0" borderId="6" xfId="1" applyNumberFormat="1" applyFont="1" applyBorder="1" applyAlignment="1">
      <alignment horizontal="center" vertical="top"/>
    </xf>
    <xf numFmtId="165" fontId="4" fillId="0" borderId="25" xfId="1" applyNumberFormat="1" applyFont="1" applyBorder="1" applyAlignment="1">
      <alignment horizontal="center" vertical="top"/>
    </xf>
    <xf numFmtId="165" fontId="4" fillId="0" borderId="21" xfId="1" applyNumberFormat="1" applyFont="1" applyBorder="1" applyAlignment="1">
      <alignment horizontal="center" vertical="top"/>
    </xf>
    <xf numFmtId="49" fontId="20" fillId="0" borderId="41" xfId="1" applyNumberFormat="1" applyFont="1" applyBorder="1" applyAlignment="1">
      <alignment horizontal="center" vertical="top" wrapText="1"/>
    </xf>
    <xf numFmtId="49" fontId="20" fillId="0" borderId="15" xfId="1" applyNumberFormat="1" applyFont="1" applyBorder="1" applyAlignment="1">
      <alignment horizontal="center" vertical="top" wrapText="1"/>
    </xf>
    <xf numFmtId="49" fontId="20" fillId="0" borderId="14" xfId="1" applyNumberFormat="1" applyFont="1" applyBorder="1" applyAlignment="1">
      <alignment horizontal="center" vertical="top" wrapText="1"/>
    </xf>
    <xf numFmtId="165" fontId="4" fillId="0" borderId="20" xfId="1" applyNumberFormat="1" applyFont="1" applyBorder="1" applyAlignment="1">
      <alignment horizontal="center" vertical="top"/>
    </xf>
    <xf numFmtId="165" fontId="4" fillId="0" borderId="31" xfId="1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sqref="A1:J2"/>
    </sheetView>
  </sheetViews>
  <sheetFormatPr defaultRowHeight="15"/>
  <cols>
    <col min="1" max="1" width="39.28515625" style="63" bestFit="1" customWidth="1"/>
    <col min="2" max="2" width="13" style="38" bestFit="1" customWidth="1"/>
    <col min="3" max="3" width="12.42578125" style="38" bestFit="1" customWidth="1"/>
    <col min="4" max="4" width="12.42578125" style="181" customWidth="1"/>
    <col min="5" max="5" width="13" style="38" bestFit="1" customWidth="1"/>
    <col min="6" max="6" width="12.42578125" style="38" bestFit="1" customWidth="1"/>
    <col min="7" max="7" width="12.42578125" style="38" customWidth="1"/>
    <col min="8" max="8" width="13" style="38" bestFit="1" customWidth="1"/>
    <col min="9" max="9" width="13" style="38" customWidth="1"/>
    <col min="10" max="10" width="12.42578125" style="38" bestFit="1" customWidth="1"/>
    <col min="11" max="11" width="12.42578125" style="38" customWidth="1"/>
    <col min="12" max="16384" width="9.140625" style="32"/>
  </cols>
  <sheetData>
    <row r="1" spans="1:11" ht="15" customHeight="1">
      <c r="A1" s="192" t="s">
        <v>168</v>
      </c>
      <c r="B1" s="193"/>
      <c r="C1" s="193"/>
      <c r="D1" s="193"/>
      <c r="E1" s="193"/>
      <c r="F1" s="193"/>
      <c r="G1" s="193"/>
      <c r="H1" s="193"/>
      <c r="I1" s="193"/>
      <c r="J1" s="194"/>
      <c r="K1" s="182"/>
    </row>
    <row r="2" spans="1:11" ht="15" customHeight="1" thickBot="1">
      <c r="A2" s="195"/>
      <c r="B2" s="196"/>
      <c r="C2" s="196"/>
      <c r="D2" s="196"/>
      <c r="E2" s="196"/>
      <c r="F2" s="196"/>
      <c r="G2" s="196"/>
      <c r="H2" s="196"/>
      <c r="I2" s="196"/>
      <c r="J2" s="197"/>
      <c r="K2" s="182"/>
    </row>
    <row r="3" spans="1:11" ht="15.75" thickBot="1">
      <c r="A3" s="33" t="s">
        <v>40</v>
      </c>
      <c r="B3" s="189" t="s">
        <v>84</v>
      </c>
      <c r="C3" s="190"/>
      <c r="D3" s="173"/>
      <c r="E3" s="189" t="s">
        <v>85</v>
      </c>
      <c r="F3" s="190"/>
      <c r="G3" s="165"/>
      <c r="H3" s="189" t="s">
        <v>86</v>
      </c>
      <c r="I3" s="191"/>
      <c r="J3" s="190"/>
      <c r="K3" s="183"/>
    </row>
    <row r="4" spans="1:11" ht="15.75" thickBot="1">
      <c r="A4" s="34"/>
      <c r="B4" s="35"/>
      <c r="C4" s="19"/>
      <c r="D4" s="174" t="s">
        <v>182</v>
      </c>
      <c r="E4" s="36"/>
      <c r="F4" s="37"/>
      <c r="G4" s="168" t="s">
        <v>182</v>
      </c>
      <c r="H4" s="50"/>
      <c r="I4" s="37" t="s">
        <v>182</v>
      </c>
      <c r="J4" s="49"/>
      <c r="K4" s="168"/>
    </row>
    <row r="5" spans="1:11" ht="15.75" thickBot="1">
      <c r="A5" s="39" t="s">
        <v>59</v>
      </c>
      <c r="B5" s="40"/>
      <c r="C5" s="41">
        <v>2396324</v>
      </c>
      <c r="D5" s="175">
        <v>100</v>
      </c>
      <c r="E5" s="40"/>
      <c r="F5" s="41">
        <v>2194469</v>
      </c>
      <c r="G5" s="167"/>
      <c r="H5" s="40"/>
      <c r="I5" s="41">
        <v>2376504</v>
      </c>
      <c r="J5" s="49"/>
      <c r="K5" s="168"/>
    </row>
    <row r="6" spans="1:11">
      <c r="A6" s="34" t="s">
        <v>58</v>
      </c>
      <c r="B6" s="36">
        <v>1024374</v>
      </c>
      <c r="C6" s="37"/>
      <c r="D6" s="176">
        <f>B6/C5*100</f>
        <v>42.747725265865547</v>
      </c>
      <c r="E6" s="42">
        <v>1242175</v>
      </c>
      <c r="F6" s="176">
        <f>E6/F5*100</f>
        <v>56.60480963732001</v>
      </c>
      <c r="G6" s="168"/>
      <c r="H6" s="36">
        <v>1037714</v>
      </c>
      <c r="I6" s="37">
        <f>H6/I5*100</f>
        <v>43.665569256353031</v>
      </c>
      <c r="J6" s="49"/>
      <c r="K6" s="168"/>
    </row>
    <row r="7" spans="1:11">
      <c r="A7" s="34" t="s">
        <v>60</v>
      </c>
      <c r="B7" s="36">
        <v>419543</v>
      </c>
      <c r="C7" s="37"/>
      <c r="D7" s="176">
        <f>B7/C5*100</f>
        <v>17.507774407801282</v>
      </c>
      <c r="E7" s="36">
        <v>192788</v>
      </c>
      <c r="F7" s="37">
        <f>E7/F5*100</f>
        <v>8.7851776443412959</v>
      </c>
      <c r="G7" s="168"/>
      <c r="H7" s="36">
        <v>587646</v>
      </c>
      <c r="I7" s="37">
        <f>H7/I5*100</f>
        <v>24.727330566243523</v>
      </c>
      <c r="J7" s="49"/>
      <c r="K7" s="168"/>
    </row>
    <row r="8" spans="1:11">
      <c r="A8" s="34" t="s">
        <v>62</v>
      </c>
      <c r="B8" s="36">
        <v>761570</v>
      </c>
      <c r="C8" s="37"/>
      <c r="D8" s="176">
        <f>B8/C5*100</f>
        <v>31.78076086539216</v>
      </c>
      <c r="E8" s="36">
        <v>540752</v>
      </c>
      <c r="F8" s="37">
        <f>E8/F5*100</f>
        <v>24.64158755489369</v>
      </c>
      <c r="G8" s="168"/>
      <c r="H8" s="36">
        <v>524403</v>
      </c>
      <c r="I8" s="37">
        <f>H8/I5*100</f>
        <v>22.066152634289697</v>
      </c>
      <c r="J8" s="49"/>
      <c r="K8" s="168"/>
    </row>
    <row r="9" spans="1:11">
      <c r="A9" s="34" t="s">
        <v>61</v>
      </c>
      <c r="B9" s="36">
        <v>190837</v>
      </c>
      <c r="C9" s="37"/>
      <c r="D9" s="176">
        <f>B9/C5*100</f>
        <v>7.9637394609410075</v>
      </c>
      <c r="E9" s="36">
        <v>218754</v>
      </c>
      <c r="F9" s="37">
        <f>E9/F5*100</f>
        <v>9.9684251634450067</v>
      </c>
      <c r="G9" s="168"/>
      <c r="H9" s="36">
        <v>222997</v>
      </c>
      <c r="I9" s="37">
        <f>H9/I5*100</f>
        <v>9.3834052036100086</v>
      </c>
      <c r="J9" s="49"/>
      <c r="K9" s="168"/>
    </row>
    <row r="10" spans="1:11">
      <c r="A10" s="43" t="s">
        <v>63</v>
      </c>
      <c r="B10" s="36"/>
      <c r="C10" s="37"/>
      <c r="D10" s="176"/>
      <c r="E10" s="36"/>
      <c r="F10" s="37"/>
      <c r="G10" s="168"/>
      <c r="H10" s="36"/>
      <c r="I10" s="37"/>
      <c r="J10" s="49"/>
      <c r="K10" s="168"/>
    </row>
    <row r="11" spans="1:11">
      <c r="A11" s="34" t="s">
        <v>64</v>
      </c>
      <c r="B11" s="36">
        <v>0</v>
      </c>
      <c r="C11" s="37"/>
      <c r="D11" s="176"/>
      <c r="E11" s="36">
        <v>19731</v>
      </c>
      <c r="F11" s="37"/>
      <c r="G11" s="168"/>
      <c r="H11" s="42">
        <v>4879</v>
      </c>
      <c r="I11" s="37"/>
      <c r="J11" s="49"/>
      <c r="K11" s="168"/>
    </row>
    <row r="12" spans="1:11" ht="15.75" thickBot="1">
      <c r="A12" s="34" t="s">
        <v>42</v>
      </c>
      <c r="B12" s="36">
        <v>0</v>
      </c>
      <c r="C12" s="37"/>
      <c r="D12" s="176"/>
      <c r="E12" s="36">
        <v>0</v>
      </c>
      <c r="F12" s="37"/>
      <c r="G12" s="168"/>
      <c r="H12" s="36">
        <v>0</v>
      </c>
      <c r="I12" s="37"/>
      <c r="J12" s="49"/>
      <c r="K12" s="168"/>
    </row>
    <row r="13" spans="1:11" ht="15.75" thickBot="1">
      <c r="A13" s="44" t="s">
        <v>1</v>
      </c>
      <c r="B13" s="45"/>
      <c r="C13" s="46">
        <v>2396324</v>
      </c>
      <c r="D13" s="177"/>
      <c r="E13" s="45"/>
      <c r="F13" s="46">
        <v>2214200</v>
      </c>
      <c r="G13" s="169"/>
      <c r="H13" s="45"/>
      <c r="I13" s="46">
        <v>2377639</v>
      </c>
      <c r="J13" s="49"/>
      <c r="K13" s="168"/>
    </row>
    <row r="14" spans="1:11" ht="16.5" thickTop="1" thickBot="1">
      <c r="A14" s="47" t="s">
        <v>39</v>
      </c>
      <c r="B14" s="35"/>
      <c r="C14" s="19"/>
      <c r="D14" s="174"/>
      <c r="E14" s="35"/>
      <c r="F14" s="19"/>
      <c r="G14" s="166"/>
      <c r="H14" s="35"/>
      <c r="I14" s="19"/>
      <c r="J14" s="49"/>
      <c r="K14" s="166"/>
    </row>
    <row r="15" spans="1:11" ht="15.75" thickBot="1">
      <c r="A15" s="48" t="s">
        <v>38</v>
      </c>
      <c r="B15" s="40"/>
      <c r="C15" s="41">
        <v>50000</v>
      </c>
      <c r="D15" s="175"/>
      <c r="E15" s="40"/>
      <c r="F15" s="41">
        <v>50000</v>
      </c>
      <c r="G15" s="167"/>
      <c r="H15" s="40"/>
      <c r="I15" s="41">
        <v>350000</v>
      </c>
      <c r="J15" s="49"/>
      <c r="K15" s="168"/>
    </row>
    <row r="16" spans="1:11">
      <c r="A16" s="34" t="s">
        <v>51</v>
      </c>
      <c r="B16" s="36">
        <v>0</v>
      </c>
      <c r="C16" s="37"/>
      <c r="D16" s="176"/>
      <c r="E16" s="36">
        <v>0</v>
      </c>
      <c r="F16" s="37"/>
      <c r="G16" s="168"/>
      <c r="H16" s="36">
        <v>300000</v>
      </c>
      <c r="I16" s="37"/>
      <c r="J16" s="49"/>
      <c r="K16" s="168"/>
    </row>
    <row r="17" spans="1:11" ht="15.75" thickBot="1">
      <c r="A17" s="34" t="s">
        <v>37</v>
      </c>
      <c r="B17" s="36">
        <v>50000</v>
      </c>
      <c r="C17" s="37"/>
      <c r="D17" s="176"/>
      <c r="E17" s="36">
        <v>50000</v>
      </c>
      <c r="F17" s="37"/>
      <c r="G17" s="168"/>
      <c r="H17" s="36">
        <v>50000</v>
      </c>
      <c r="I17" s="37"/>
      <c r="J17" s="49"/>
      <c r="K17" s="168"/>
    </row>
    <row r="18" spans="1:11" ht="15.75" thickBot="1">
      <c r="A18" s="48" t="s">
        <v>36</v>
      </c>
      <c r="B18" s="40"/>
      <c r="C18" s="41">
        <v>1258880</v>
      </c>
      <c r="D18" s="175"/>
      <c r="E18" s="40"/>
      <c r="F18" s="41">
        <v>1654511</v>
      </c>
      <c r="G18" s="167"/>
      <c r="H18" s="40"/>
      <c r="I18" s="41">
        <v>1206338</v>
      </c>
      <c r="J18" s="49"/>
      <c r="K18" s="168"/>
    </row>
    <row r="19" spans="1:11">
      <c r="A19" s="34" t="s">
        <v>35</v>
      </c>
      <c r="B19" s="36">
        <v>16105</v>
      </c>
      <c r="C19" s="37"/>
      <c r="D19" s="176"/>
      <c r="E19" s="36">
        <v>181</v>
      </c>
      <c r="F19" s="37"/>
      <c r="G19" s="168"/>
      <c r="H19" s="36">
        <v>4583</v>
      </c>
      <c r="I19" s="37"/>
      <c r="J19" s="49"/>
      <c r="K19" s="168"/>
    </row>
    <row r="20" spans="1:11">
      <c r="A20" s="34" t="s">
        <v>65</v>
      </c>
      <c r="B20" s="36">
        <v>170892</v>
      </c>
      <c r="C20" s="37"/>
      <c r="D20" s="176"/>
      <c r="E20" s="36">
        <v>170892</v>
      </c>
      <c r="F20" s="37"/>
      <c r="G20" s="168"/>
      <c r="H20" s="36">
        <v>160780</v>
      </c>
      <c r="I20" s="37"/>
      <c r="J20" s="49"/>
      <c r="K20" s="168"/>
    </row>
    <row r="21" spans="1:11">
      <c r="A21" s="34" t="s">
        <v>34</v>
      </c>
      <c r="B21" s="36">
        <v>57565</v>
      </c>
      <c r="C21" s="37"/>
      <c r="D21" s="176"/>
      <c r="E21" s="36">
        <v>215909</v>
      </c>
      <c r="F21" s="37"/>
      <c r="G21" s="168"/>
      <c r="H21" s="36">
        <v>128103</v>
      </c>
      <c r="I21" s="37"/>
      <c r="J21" s="49"/>
      <c r="K21" s="168"/>
    </row>
    <row r="22" spans="1:11">
      <c r="A22" s="34" t="s">
        <v>33</v>
      </c>
      <c r="B22" s="36">
        <v>104250</v>
      </c>
      <c r="C22" s="37"/>
      <c r="D22" s="176"/>
      <c r="E22" s="36">
        <v>104250</v>
      </c>
      <c r="F22" s="37"/>
      <c r="G22" s="168"/>
      <c r="H22" s="36">
        <v>104250</v>
      </c>
      <c r="I22" s="37"/>
      <c r="J22" s="49"/>
      <c r="K22" s="168"/>
    </row>
    <row r="23" spans="1:11">
      <c r="A23" s="34" t="s">
        <v>32</v>
      </c>
      <c r="B23" s="36">
        <v>45600</v>
      </c>
      <c r="C23" s="37"/>
      <c r="D23" s="176"/>
      <c r="E23" s="36">
        <v>45600</v>
      </c>
      <c r="F23" s="37"/>
      <c r="G23" s="168"/>
      <c r="H23" s="36">
        <v>45600</v>
      </c>
      <c r="I23" s="37"/>
      <c r="J23" s="49"/>
      <c r="K23" s="168"/>
    </row>
    <row r="24" spans="1:11">
      <c r="A24" s="34" t="s">
        <v>31</v>
      </c>
      <c r="B24" s="36">
        <v>445826</v>
      </c>
      <c r="C24" s="37"/>
      <c r="D24" s="176"/>
      <c r="E24" s="36">
        <v>454305</v>
      </c>
      <c r="F24" s="37"/>
      <c r="G24" s="168"/>
      <c r="H24" s="36">
        <v>452100</v>
      </c>
      <c r="I24" s="37"/>
      <c r="J24" s="49"/>
      <c r="K24" s="168"/>
    </row>
    <row r="25" spans="1:11">
      <c r="A25" s="34" t="s">
        <v>30</v>
      </c>
      <c r="B25" s="36">
        <v>1090</v>
      </c>
      <c r="C25" s="37"/>
      <c r="D25" s="176"/>
      <c r="E25" s="36">
        <v>0</v>
      </c>
      <c r="F25" s="37"/>
      <c r="G25" s="168"/>
      <c r="H25" s="36">
        <v>2660</v>
      </c>
      <c r="I25" s="37"/>
      <c r="J25" s="49"/>
      <c r="K25" s="168"/>
    </row>
    <row r="26" spans="1:11">
      <c r="A26" s="34" t="s">
        <v>29</v>
      </c>
      <c r="B26" s="36">
        <v>142231</v>
      </c>
      <c r="C26" s="37"/>
      <c r="D26" s="176"/>
      <c r="E26" s="36">
        <v>147215</v>
      </c>
      <c r="F26" s="37"/>
      <c r="G26" s="168"/>
      <c r="H26" s="36">
        <v>201979</v>
      </c>
      <c r="I26" s="37"/>
      <c r="J26" s="49"/>
      <c r="K26" s="168"/>
    </row>
    <row r="27" spans="1:11">
      <c r="A27" s="34" t="s">
        <v>28</v>
      </c>
      <c r="B27" s="36">
        <v>162020</v>
      </c>
      <c r="C27" s="37"/>
      <c r="D27" s="176"/>
      <c r="E27" s="36">
        <v>405271</v>
      </c>
      <c r="F27" s="37"/>
      <c r="G27" s="168"/>
      <c r="H27" s="36">
        <v>0</v>
      </c>
      <c r="I27" s="37"/>
      <c r="J27" s="49"/>
      <c r="K27" s="168"/>
    </row>
    <row r="28" spans="1:11">
      <c r="A28" s="34" t="s">
        <v>27</v>
      </c>
      <c r="B28" s="36">
        <v>12538</v>
      </c>
      <c r="C28" s="37"/>
      <c r="D28" s="176"/>
      <c r="E28" s="36">
        <v>12538</v>
      </c>
      <c r="F28" s="37"/>
      <c r="G28" s="168"/>
      <c r="H28" s="36">
        <v>12538</v>
      </c>
      <c r="I28" s="37"/>
      <c r="J28" s="49"/>
      <c r="K28" s="168"/>
    </row>
    <row r="29" spans="1:11">
      <c r="A29" s="34" t="s">
        <v>26</v>
      </c>
      <c r="B29" s="36">
        <v>1250</v>
      </c>
      <c r="C29" s="37"/>
      <c r="D29" s="176"/>
      <c r="E29" s="36">
        <v>1250</v>
      </c>
      <c r="F29" s="37"/>
      <c r="G29" s="168"/>
      <c r="H29" s="36">
        <v>1250</v>
      </c>
      <c r="I29" s="37"/>
      <c r="J29" s="49"/>
      <c r="K29" s="168"/>
    </row>
    <row r="30" spans="1:11">
      <c r="A30" s="34" t="s">
        <v>25</v>
      </c>
      <c r="B30" s="36">
        <v>18988</v>
      </c>
      <c r="C30" s="37"/>
      <c r="D30" s="176"/>
      <c r="E30" s="36">
        <v>18988</v>
      </c>
      <c r="F30" s="37"/>
      <c r="G30" s="168"/>
      <c r="H30" s="36">
        <v>18988</v>
      </c>
      <c r="I30" s="37"/>
      <c r="J30" s="49"/>
      <c r="K30" s="168"/>
    </row>
    <row r="31" spans="1:11">
      <c r="A31" s="34" t="s">
        <v>24</v>
      </c>
      <c r="B31" s="36">
        <v>25150</v>
      </c>
      <c r="C31" s="37"/>
      <c r="D31" s="176"/>
      <c r="E31" s="36">
        <v>25150</v>
      </c>
      <c r="F31" s="37"/>
      <c r="G31" s="168"/>
      <c r="H31" s="36">
        <v>25151</v>
      </c>
      <c r="I31" s="37"/>
      <c r="J31" s="49"/>
      <c r="K31" s="168"/>
    </row>
    <row r="32" spans="1:11" ht="15.75" thickBot="1">
      <c r="A32" s="34" t="s">
        <v>23</v>
      </c>
      <c r="B32" s="36">
        <v>55375</v>
      </c>
      <c r="C32" s="37"/>
      <c r="D32" s="176"/>
      <c r="E32" s="36">
        <v>52962</v>
      </c>
      <c r="F32" s="49"/>
      <c r="G32" s="171"/>
      <c r="H32" s="36">
        <v>48356</v>
      </c>
      <c r="I32" s="171"/>
      <c r="J32" s="49"/>
    </row>
    <row r="33" spans="1:11" ht="15.75" thickBot="1">
      <c r="A33" s="48" t="s">
        <v>52</v>
      </c>
      <c r="B33" s="40">
        <v>0</v>
      </c>
      <c r="C33" s="41">
        <v>0</v>
      </c>
      <c r="D33" s="175"/>
      <c r="E33" s="40">
        <v>0</v>
      </c>
      <c r="F33" s="41">
        <v>0</v>
      </c>
      <c r="G33" s="167"/>
      <c r="H33" s="40">
        <v>0</v>
      </c>
      <c r="I33" s="41">
        <v>2800</v>
      </c>
      <c r="J33" s="49"/>
      <c r="K33" s="168"/>
    </row>
    <row r="34" spans="1:11" ht="15.75" thickBot="1">
      <c r="A34" s="34" t="s">
        <v>53</v>
      </c>
      <c r="B34" s="36">
        <v>0</v>
      </c>
      <c r="C34" s="37"/>
      <c r="D34" s="176"/>
      <c r="E34" s="36">
        <v>0</v>
      </c>
      <c r="F34" s="37"/>
      <c r="G34" s="168"/>
      <c r="H34" s="36">
        <v>2800</v>
      </c>
      <c r="I34" s="37"/>
      <c r="J34" s="49"/>
      <c r="K34" s="168"/>
    </row>
    <row r="35" spans="1:11" ht="15.75" thickBot="1">
      <c r="A35" s="48" t="s">
        <v>22</v>
      </c>
      <c r="B35" s="40"/>
      <c r="C35" s="41">
        <v>16956</v>
      </c>
      <c r="D35" s="175"/>
      <c r="E35" s="40"/>
      <c r="F35" s="41">
        <v>84112</v>
      </c>
      <c r="G35" s="167"/>
      <c r="H35" s="40"/>
      <c r="I35" s="41">
        <v>171940</v>
      </c>
      <c r="J35" s="49"/>
      <c r="K35" s="168"/>
    </row>
    <row r="36" spans="1:11">
      <c r="A36" s="34" t="s">
        <v>21</v>
      </c>
      <c r="B36" s="42">
        <v>16956</v>
      </c>
      <c r="C36" s="37"/>
      <c r="D36" s="176"/>
      <c r="E36" s="36">
        <v>70368</v>
      </c>
      <c r="F36" s="37"/>
      <c r="G36" s="168"/>
      <c r="H36" s="36">
        <v>41196</v>
      </c>
      <c r="I36" s="37"/>
      <c r="J36" s="49"/>
      <c r="K36" s="168"/>
    </row>
    <row r="37" spans="1:11">
      <c r="A37" s="34" t="s">
        <v>43</v>
      </c>
      <c r="B37" s="36"/>
      <c r="C37" s="37"/>
      <c r="D37" s="176"/>
      <c r="E37" s="36">
        <v>10000</v>
      </c>
      <c r="F37" s="37"/>
      <c r="G37" s="168"/>
      <c r="H37" s="36">
        <v>22000</v>
      </c>
      <c r="I37" s="37"/>
      <c r="J37" s="49"/>
      <c r="K37" s="168"/>
    </row>
    <row r="38" spans="1:11">
      <c r="A38" s="34" t="s">
        <v>44</v>
      </c>
      <c r="B38" s="36"/>
      <c r="C38" s="37"/>
      <c r="D38" s="176"/>
      <c r="E38" s="42">
        <v>3744</v>
      </c>
      <c r="F38" s="49"/>
      <c r="G38" s="171"/>
      <c r="H38" s="36">
        <v>3744</v>
      </c>
      <c r="I38" s="37"/>
      <c r="J38" s="49"/>
      <c r="K38" s="168"/>
    </row>
    <row r="39" spans="1:11" ht="15.75" thickBot="1">
      <c r="A39" s="34" t="s">
        <v>54</v>
      </c>
      <c r="B39" s="36"/>
      <c r="C39" s="37"/>
      <c r="D39" s="176"/>
      <c r="E39" s="36"/>
      <c r="F39" s="37"/>
      <c r="G39" s="168"/>
      <c r="H39" s="36">
        <v>105000</v>
      </c>
      <c r="I39" s="37"/>
      <c r="J39" s="49"/>
      <c r="K39" s="168"/>
    </row>
    <row r="40" spans="1:11" ht="15.75" thickBot="1">
      <c r="A40" s="48" t="s">
        <v>83</v>
      </c>
      <c r="B40" s="40"/>
      <c r="C40" s="41">
        <v>309364</v>
      </c>
      <c r="D40" s="175"/>
      <c r="E40" s="40"/>
      <c r="F40" s="41">
        <v>579242</v>
      </c>
      <c r="G40" s="167"/>
      <c r="H40" s="40"/>
      <c r="I40" s="41">
        <v>394795</v>
      </c>
      <c r="J40" s="49"/>
      <c r="K40" s="168"/>
    </row>
    <row r="41" spans="1:11">
      <c r="A41" s="34" t="s">
        <v>20</v>
      </c>
      <c r="B41" s="36">
        <v>14620</v>
      </c>
      <c r="C41" s="37"/>
      <c r="D41" s="176"/>
      <c r="E41" s="36">
        <v>6500</v>
      </c>
      <c r="F41" s="37"/>
      <c r="G41" s="168"/>
      <c r="H41" s="36">
        <v>1950</v>
      </c>
      <c r="I41" s="37"/>
      <c r="J41" s="49"/>
      <c r="K41" s="168"/>
    </row>
    <row r="42" spans="1:11">
      <c r="A42" s="34" t="s">
        <v>19</v>
      </c>
      <c r="B42" s="36">
        <v>6058</v>
      </c>
      <c r="C42" s="37"/>
      <c r="D42" s="176"/>
      <c r="E42" s="36">
        <v>8046</v>
      </c>
      <c r="F42" s="37"/>
      <c r="G42" s="168"/>
      <c r="H42" s="36">
        <v>11642</v>
      </c>
      <c r="I42" s="37"/>
      <c r="J42" s="49"/>
      <c r="K42" s="168"/>
    </row>
    <row r="43" spans="1:11">
      <c r="A43" s="34" t="s">
        <v>18</v>
      </c>
      <c r="B43" s="36">
        <v>25640</v>
      </c>
      <c r="C43" s="37"/>
      <c r="D43" s="176"/>
      <c r="E43" s="36">
        <v>31100</v>
      </c>
      <c r="F43" s="37"/>
      <c r="G43" s="168"/>
      <c r="H43" s="36">
        <v>7443</v>
      </c>
      <c r="I43" s="37"/>
      <c r="J43" s="49"/>
      <c r="K43" s="168"/>
    </row>
    <row r="44" spans="1:11">
      <c r="A44" s="34" t="s">
        <v>17</v>
      </c>
      <c r="B44" s="36">
        <v>9615</v>
      </c>
      <c r="C44" s="37"/>
      <c r="D44" s="176"/>
      <c r="E44" s="36">
        <v>43963</v>
      </c>
      <c r="F44" s="37"/>
      <c r="G44" s="168"/>
      <c r="H44" s="36">
        <v>21752</v>
      </c>
      <c r="I44" s="37"/>
      <c r="J44" s="49"/>
      <c r="K44" s="168"/>
    </row>
    <row r="45" spans="1:11">
      <c r="A45" s="34" t="s">
        <v>16</v>
      </c>
      <c r="B45" s="36">
        <v>9777</v>
      </c>
      <c r="C45" s="37"/>
      <c r="D45" s="176"/>
      <c r="E45" s="36">
        <v>1040</v>
      </c>
      <c r="F45" s="37"/>
      <c r="G45" s="168"/>
      <c r="H45" s="36">
        <v>6422</v>
      </c>
      <c r="I45" s="37"/>
      <c r="J45" s="49"/>
      <c r="K45" s="168"/>
    </row>
    <row r="46" spans="1:11">
      <c r="A46" s="34" t="s">
        <v>15</v>
      </c>
      <c r="B46" s="36">
        <v>866</v>
      </c>
      <c r="C46" s="37"/>
      <c r="D46" s="176"/>
      <c r="E46" s="36">
        <v>7945</v>
      </c>
      <c r="F46" s="37"/>
      <c r="G46" s="168"/>
      <c r="H46" s="50"/>
      <c r="I46" s="37"/>
      <c r="J46" s="49"/>
      <c r="K46" s="168"/>
    </row>
    <row r="47" spans="1:11">
      <c r="A47" s="34" t="s">
        <v>55</v>
      </c>
      <c r="B47" s="36">
        <v>0</v>
      </c>
      <c r="C47" s="37"/>
      <c r="D47" s="176"/>
      <c r="E47" s="36">
        <v>0</v>
      </c>
      <c r="F47" s="37"/>
      <c r="G47" s="168"/>
      <c r="H47" s="36">
        <v>2400</v>
      </c>
      <c r="I47" s="37"/>
      <c r="J47" s="49"/>
      <c r="K47" s="168"/>
    </row>
    <row r="48" spans="1:11">
      <c r="A48" s="34" t="s">
        <v>14</v>
      </c>
      <c r="B48" s="36">
        <v>1630</v>
      </c>
      <c r="C48" s="37"/>
      <c r="D48" s="176"/>
      <c r="E48" s="36">
        <v>1190</v>
      </c>
      <c r="F48" s="37"/>
      <c r="G48" s="168"/>
      <c r="H48" s="36">
        <v>2353</v>
      </c>
      <c r="I48" s="37"/>
      <c r="J48" s="49"/>
      <c r="K48" s="168"/>
    </row>
    <row r="49" spans="1:11">
      <c r="A49" s="34" t="s">
        <v>13</v>
      </c>
      <c r="B49" s="36">
        <v>5387</v>
      </c>
      <c r="C49" s="37"/>
      <c r="D49" s="176"/>
      <c r="E49" s="36">
        <v>4412</v>
      </c>
      <c r="F49" s="37"/>
      <c r="G49" s="168"/>
      <c r="H49" s="36">
        <v>4412</v>
      </c>
      <c r="I49" s="37"/>
      <c r="J49" s="49"/>
      <c r="K49" s="168"/>
    </row>
    <row r="50" spans="1:11">
      <c r="A50" s="34" t="s">
        <v>12</v>
      </c>
      <c r="B50" s="36">
        <v>930</v>
      </c>
      <c r="C50" s="37"/>
      <c r="D50" s="176"/>
      <c r="E50" s="36">
        <v>0</v>
      </c>
      <c r="F50" s="37"/>
      <c r="G50" s="168"/>
      <c r="H50" s="36">
        <v>0</v>
      </c>
      <c r="I50" s="37"/>
      <c r="J50" s="49"/>
      <c r="K50" s="168"/>
    </row>
    <row r="51" spans="1:11" ht="15.75" thickBot="1">
      <c r="A51" s="34" t="s">
        <v>45</v>
      </c>
      <c r="B51" s="36">
        <v>0</v>
      </c>
      <c r="C51" s="37"/>
      <c r="D51" s="176"/>
      <c r="E51" s="36">
        <v>500</v>
      </c>
      <c r="F51" s="37"/>
      <c r="G51" s="168"/>
      <c r="H51" s="36">
        <v>0</v>
      </c>
      <c r="I51" s="37"/>
      <c r="J51" s="49"/>
      <c r="K51" s="168"/>
    </row>
    <row r="52" spans="1:11" ht="15.75" thickBot="1">
      <c r="A52" s="48" t="s">
        <v>66</v>
      </c>
      <c r="B52" s="51">
        <f>SUM(B53:B56)</f>
        <v>34910</v>
      </c>
      <c r="C52" s="41"/>
      <c r="D52" s="175"/>
      <c r="E52" s="51">
        <f>SUM(E53:E56)</f>
        <v>44712</v>
      </c>
      <c r="F52" s="41"/>
      <c r="G52" s="167"/>
      <c r="H52" s="184">
        <f>SUM(H53:H56)</f>
        <v>43150</v>
      </c>
      <c r="I52" s="41"/>
      <c r="J52" s="49"/>
      <c r="K52" s="168"/>
    </row>
    <row r="53" spans="1:11">
      <c r="A53" s="34" t="s">
        <v>67</v>
      </c>
      <c r="B53" s="36">
        <f>20310+1100</f>
        <v>21410</v>
      </c>
      <c r="C53" s="37"/>
      <c r="D53" s="176"/>
      <c r="E53" s="36">
        <v>28550</v>
      </c>
      <c r="F53" s="37"/>
      <c r="G53" s="168"/>
      <c r="H53" s="36">
        <v>29050</v>
      </c>
      <c r="I53" s="37"/>
      <c r="J53" s="49"/>
      <c r="K53" s="168"/>
    </row>
    <row r="54" spans="1:11">
      <c r="A54" s="34" t="s">
        <v>60</v>
      </c>
      <c r="B54" s="36">
        <v>5700</v>
      </c>
      <c r="C54" s="37"/>
      <c r="D54" s="176"/>
      <c r="E54" s="36">
        <v>5550</v>
      </c>
      <c r="F54" s="37"/>
      <c r="G54" s="168"/>
      <c r="H54" s="36">
        <v>4750</v>
      </c>
      <c r="I54" s="37"/>
      <c r="J54" s="49"/>
      <c r="K54" s="168"/>
    </row>
    <row r="55" spans="1:11">
      <c r="A55" s="34" t="s">
        <v>62</v>
      </c>
      <c r="B55" s="36">
        <v>5150</v>
      </c>
      <c r="C55" s="37"/>
      <c r="D55" s="176"/>
      <c r="E55" s="36">
        <v>5950</v>
      </c>
      <c r="F55" s="37"/>
      <c r="G55" s="168"/>
      <c r="H55" s="36">
        <v>5150</v>
      </c>
      <c r="I55" s="37"/>
      <c r="J55" s="49"/>
      <c r="K55" s="168"/>
    </row>
    <row r="56" spans="1:11" ht="15.75" thickBot="1">
      <c r="A56" s="34" t="s">
        <v>61</v>
      </c>
      <c r="B56" s="36">
        <v>2650</v>
      </c>
      <c r="C56" s="37"/>
      <c r="D56" s="176"/>
      <c r="E56" s="36">
        <v>4662</v>
      </c>
      <c r="F56" s="37"/>
      <c r="G56" s="168"/>
      <c r="H56" s="36">
        <v>4200</v>
      </c>
      <c r="I56" s="37"/>
      <c r="J56" s="49"/>
      <c r="K56" s="168"/>
    </row>
    <row r="57" spans="1:11" ht="15.75" thickBot="1">
      <c r="A57" s="48" t="s">
        <v>68</v>
      </c>
      <c r="B57" s="51">
        <f>SUM(B58:B61)</f>
        <v>16175</v>
      </c>
      <c r="C57" s="41"/>
      <c r="D57" s="175"/>
      <c r="E57" s="51">
        <f>SUM(E58:E61)</f>
        <v>11084</v>
      </c>
      <c r="F57" s="41"/>
      <c r="G57" s="167"/>
      <c r="H57" s="184">
        <f>SUM(H58:H61)</f>
        <v>8002</v>
      </c>
      <c r="I57" s="41"/>
      <c r="J57" s="49"/>
      <c r="K57" s="168"/>
    </row>
    <row r="58" spans="1:11">
      <c r="A58" s="34" t="s">
        <v>67</v>
      </c>
      <c r="B58" s="36">
        <v>100</v>
      </c>
      <c r="C58" s="37"/>
      <c r="D58" s="176"/>
      <c r="E58" s="36">
        <f>4607+52</f>
        <v>4659</v>
      </c>
      <c r="F58" s="37"/>
      <c r="G58" s="168"/>
      <c r="H58" s="36">
        <v>1327</v>
      </c>
      <c r="I58" s="37"/>
      <c r="J58" s="49"/>
      <c r="K58" s="168"/>
    </row>
    <row r="59" spans="1:11">
      <c r="A59" s="34" t="s">
        <v>60</v>
      </c>
      <c r="B59" s="36">
        <v>9325</v>
      </c>
      <c r="C59" s="37"/>
      <c r="D59" s="176"/>
      <c r="E59" s="36">
        <v>1225</v>
      </c>
      <c r="F59" s="37"/>
      <c r="G59" s="168"/>
      <c r="H59" s="36">
        <v>676</v>
      </c>
      <c r="I59" s="37"/>
      <c r="J59" s="49"/>
      <c r="K59" s="168"/>
    </row>
    <row r="60" spans="1:11">
      <c r="A60" s="34" t="s">
        <v>62</v>
      </c>
      <c r="B60" s="36">
        <v>6670</v>
      </c>
      <c r="C60" s="37"/>
      <c r="D60" s="176"/>
      <c r="E60" s="36">
        <v>5200</v>
      </c>
      <c r="F60" s="37"/>
      <c r="G60" s="168"/>
      <c r="H60" s="36">
        <v>5999</v>
      </c>
      <c r="I60" s="37"/>
      <c r="J60" s="49"/>
      <c r="K60" s="168"/>
    </row>
    <row r="61" spans="1:11" ht="15.75" thickBot="1">
      <c r="A61" s="34" t="s">
        <v>61</v>
      </c>
      <c r="B61" s="36">
        <v>80</v>
      </c>
      <c r="C61" s="37"/>
      <c r="D61" s="176"/>
      <c r="E61" s="36">
        <v>0</v>
      </c>
      <c r="F61" s="37"/>
      <c r="G61" s="168"/>
      <c r="H61" s="36">
        <v>0</v>
      </c>
      <c r="I61" s="37"/>
      <c r="J61" s="49"/>
      <c r="K61" s="168"/>
    </row>
    <row r="62" spans="1:11" ht="15.75" thickBot="1">
      <c r="A62" s="48" t="s">
        <v>69</v>
      </c>
      <c r="B62" s="51">
        <f>SUM(B63:B66)</f>
        <v>76340</v>
      </c>
      <c r="C62" s="41"/>
      <c r="D62" s="175"/>
      <c r="E62" s="51">
        <f>SUM(E63:E66)</f>
        <v>72348</v>
      </c>
      <c r="F62" s="41"/>
      <c r="G62" s="167"/>
      <c r="H62" s="184">
        <f>SUM(H63:H66)</f>
        <v>71437</v>
      </c>
      <c r="I62" s="41"/>
      <c r="J62" s="49"/>
      <c r="K62" s="168"/>
    </row>
    <row r="63" spans="1:11">
      <c r="A63" s="34" t="s">
        <v>67</v>
      </c>
      <c r="B63" s="36">
        <v>34255</v>
      </c>
      <c r="C63" s="37"/>
      <c r="D63" s="176"/>
      <c r="E63" s="36">
        <v>30528</v>
      </c>
      <c r="F63" s="37"/>
      <c r="G63" s="168"/>
      <c r="H63" s="36">
        <f>9496+23369</f>
        <v>32865</v>
      </c>
      <c r="I63" s="37"/>
      <c r="J63" s="49"/>
      <c r="K63" s="168"/>
    </row>
    <row r="64" spans="1:11">
      <c r="A64" s="34" t="s">
        <v>60</v>
      </c>
      <c r="B64" s="36">
        <v>12709</v>
      </c>
      <c r="C64" s="37"/>
      <c r="D64" s="176"/>
      <c r="E64" s="36">
        <v>10077</v>
      </c>
      <c r="F64" s="37"/>
      <c r="G64" s="168"/>
      <c r="H64" s="36">
        <v>9388</v>
      </c>
      <c r="I64" s="37"/>
      <c r="J64" s="49"/>
      <c r="K64" s="168"/>
    </row>
    <row r="65" spans="1:11">
      <c r="A65" s="34" t="s">
        <v>62</v>
      </c>
      <c r="B65" s="36">
        <v>20777</v>
      </c>
      <c r="C65" s="37"/>
      <c r="D65" s="176"/>
      <c r="E65" s="36">
        <v>21410</v>
      </c>
      <c r="F65" s="37"/>
      <c r="G65" s="168"/>
      <c r="H65" s="36">
        <v>21216</v>
      </c>
      <c r="I65" s="37"/>
      <c r="J65" s="49"/>
      <c r="K65" s="168"/>
    </row>
    <row r="66" spans="1:11" ht="15.75" thickBot="1">
      <c r="A66" s="34" t="s">
        <v>61</v>
      </c>
      <c r="B66" s="36">
        <v>8599</v>
      </c>
      <c r="C66" s="37"/>
      <c r="D66" s="176"/>
      <c r="E66" s="36">
        <v>10333</v>
      </c>
      <c r="F66" s="37"/>
      <c r="G66" s="168"/>
      <c r="H66" s="36">
        <v>7968</v>
      </c>
      <c r="I66" s="37"/>
      <c r="J66" s="49"/>
      <c r="K66" s="168"/>
    </row>
    <row r="67" spans="1:11" ht="15.75" thickBot="1">
      <c r="A67" s="48" t="s">
        <v>70</v>
      </c>
      <c r="B67" s="51">
        <f>SUM(B68:B71)</f>
        <v>4518</v>
      </c>
      <c r="C67" s="41"/>
      <c r="D67" s="175"/>
      <c r="E67" s="51">
        <f>SUM(E68:E71)</f>
        <v>7952</v>
      </c>
      <c r="F67" s="41"/>
      <c r="G67" s="167"/>
      <c r="H67" s="184">
        <f>SUM(H68:H71)</f>
        <v>5594</v>
      </c>
      <c r="I67" s="41"/>
      <c r="J67" s="49"/>
      <c r="K67" s="168"/>
    </row>
    <row r="68" spans="1:11">
      <c r="A68" s="34" t="s">
        <v>67</v>
      </c>
      <c r="B68" s="36">
        <f>3052+239</f>
        <v>3291</v>
      </c>
      <c r="C68" s="37"/>
      <c r="D68" s="176"/>
      <c r="E68" s="36">
        <v>6737</v>
      </c>
      <c r="F68" s="37"/>
      <c r="G68" s="168"/>
      <c r="H68" s="36">
        <v>3606</v>
      </c>
      <c r="I68" s="37"/>
      <c r="J68" s="49"/>
      <c r="K68" s="168"/>
    </row>
    <row r="69" spans="1:11">
      <c r="A69" s="34" t="s">
        <v>60</v>
      </c>
      <c r="B69" s="36">
        <v>269</v>
      </c>
      <c r="C69" s="37"/>
      <c r="D69" s="176"/>
      <c r="E69" s="36">
        <v>481</v>
      </c>
      <c r="F69" s="37"/>
      <c r="G69" s="168"/>
      <c r="H69" s="36">
        <v>528</v>
      </c>
      <c r="I69" s="37"/>
      <c r="J69" s="49"/>
      <c r="K69" s="168"/>
    </row>
    <row r="70" spans="1:11">
      <c r="A70" s="34" t="s">
        <v>62</v>
      </c>
      <c r="B70" s="36">
        <v>915</v>
      </c>
      <c r="C70" s="37"/>
      <c r="D70" s="176"/>
      <c r="E70" s="36">
        <v>576</v>
      </c>
      <c r="F70" s="37"/>
      <c r="G70" s="168"/>
      <c r="H70" s="36">
        <v>985</v>
      </c>
      <c r="I70" s="37"/>
      <c r="J70" s="49"/>
      <c r="K70" s="168"/>
    </row>
    <row r="71" spans="1:11">
      <c r="A71" s="34" t="s">
        <v>61</v>
      </c>
      <c r="B71" s="36">
        <v>43</v>
      </c>
      <c r="C71" s="37"/>
      <c r="D71" s="176"/>
      <c r="E71" s="36">
        <v>158</v>
      </c>
      <c r="F71" s="37"/>
      <c r="G71" s="168"/>
      <c r="H71" s="36">
        <v>475</v>
      </c>
      <c r="I71" s="37"/>
      <c r="J71" s="49"/>
      <c r="K71" s="168"/>
    </row>
    <row r="72" spans="1:11" ht="15.75" thickBot="1">
      <c r="A72" s="34" t="s">
        <v>11</v>
      </c>
      <c r="B72" s="36">
        <v>1500</v>
      </c>
      <c r="C72" s="37"/>
      <c r="D72" s="176"/>
      <c r="E72" s="36">
        <v>0</v>
      </c>
      <c r="F72" s="37"/>
      <c r="G72" s="168"/>
      <c r="H72" s="36">
        <v>0</v>
      </c>
      <c r="I72" s="37"/>
      <c r="J72" s="49"/>
      <c r="K72" s="168"/>
    </row>
    <row r="73" spans="1:11" ht="15.75" thickBot="1">
      <c r="A73" s="48" t="s">
        <v>71</v>
      </c>
      <c r="B73" s="51">
        <f>SUM(B74:B77)</f>
        <v>49200</v>
      </c>
      <c r="C73" s="52"/>
      <c r="D73" s="178"/>
      <c r="E73" s="51">
        <f>SUM(E74:E77)</f>
        <v>49200</v>
      </c>
      <c r="F73" s="52"/>
      <c r="G73" s="52"/>
      <c r="H73" s="184">
        <f>SUM(H74:H77)</f>
        <v>60435</v>
      </c>
      <c r="I73" s="41"/>
      <c r="J73" s="49"/>
      <c r="K73" s="168"/>
    </row>
    <row r="74" spans="1:11">
      <c r="A74" s="34" t="s">
        <v>60</v>
      </c>
      <c r="B74" s="36">
        <v>24200</v>
      </c>
      <c r="C74" s="37"/>
      <c r="D74" s="176"/>
      <c r="E74" s="36">
        <v>24200</v>
      </c>
      <c r="F74" s="37"/>
      <c r="G74" s="168"/>
      <c r="H74" s="36">
        <v>24200</v>
      </c>
      <c r="I74" s="37"/>
      <c r="J74" s="49"/>
      <c r="K74" s="168"/>
    </row>
    <row r="75" spans="1:11">
      <c r="A75" s="34" t="s">
        <v>62</v>
      </c>
      <c r="B75" s="36">
        <v>0</v>
      </c>
      <c r="C75" s="37"/>
      <c r="D75" s="176"/>
      <c r="E75" s="36">
        <v>0</v>
      </c>
      <c r="F75" s="37"/>
      <c r="G75" s="168"/>
      <c r="H75" s="36">
        <v>11235</v>
      </c>
      <c r="I75" s="37"/>
      <c r="J75" s="49"/>
      <c r="K75" s="168"/>
    </row>
    <row r="76" spans="1:11">
      <c r="A76" s="34" t="s">
        <v>61</v>
      </c>
      <c r="B76" s="36">
        <f>15000+10000</f>
        <v>25000</v>
      </c>
      <c r="C76" s="37"/>
      <c r="D76" s="176"/>
      <c r="E76" s="36">
        <f>15000+10000</f>
        <v>25000</v>
      </c>
      <c r="F76" s="37"/>
      <c r="G76" s="168"/>
      <c r="H76" s="36">
        <f>15000+10000</f>
        <v>25000</v>
      </c>
      <c r="I76" s="37"/>
      <c r="J76" s="49"/>
      <c r="K76" s="168"/>
    </row>
    <row r="77" spans="1:11">
      <c r="A77" s="34"/>
      <c r="B77" s="36"/>
      <c r="C77" s="37"/>
      <c r="D77" s="176"/>
      <c r="E77" s="36"/>
      <c r="F77" s="37"/>
      <c r="G77" s="168"/>
      <c r="H77" s="36"/>
      <c r="I77" s="37"/>
      <c r="J77" s="49"/>
      <c r="K77" s="168"/>
    </row>
    <row r="78" spans="1:11">
      <c r="A78" s="34" t="s">
        <v>46</v>
      </c>
      <c r="B78" s="36">
        <v>0</v>
      </c>
      <c r="C78" s="37"/>
      <c r="D78" s="176"/>
      <c r="E78" s="36">
        <v>190</v>
      </c>
      <c r="F78" s="37"/>
      <c r="G78" s="168"/>
      <c r="H78" s="36">
        <v>13000</v>
      </c>
      <c r="I78" s="37"/>
      <c r="J78" s="49"/>
      <c r="K78" s="168"/>
    </row>
    <row r="79" spans="1:11" ht="15.75" thickBot="1">
      <c r="A79" s="34" t="s">
        <v>10</v>
      </c>
      <c r="B79" s="36">
        <v>6928</v>
      </c>
      <c r="C79" s="37"/>
      <c r="D79" s="176"/>
      <c r="E79" s="36">
        <v>7815</v>
      </c>
      <c r="F79" s="37"/>
      <c r="G79" s="168"/>
      <c r="H79" s="36">
        <v>9462</v>
      </c>
      <c r="I79" s="37"/>
      <c r="J79" s="49"/>
      <c r="K79" s="168"/>
    </row>
    <row r="80" spans="1:11" ht="15.75" thickBot="1">
      <c r="A80" s="48" t="s">
        <v>9</v>
      </c>
      <c r="B80" s="53">
        <f>SUM(B81:B90)</f>
        <v>25877</v>
      </c>
      <c r="C80" s="41"/>
      <c r="D80" s="175"/>
      <c r="E80" s="53">
        <f>SUM(E81:E90)</f>
        <v>28081</v>
      </c>
      <c r="F80" s="41"/>
      <c r="G80" s="167"/>
      <c r="H80" s="53">
        <f>SUM(H81:H90)</f>
        <v>15260</v>
      </c>
      <c r="I80" s="41"/>
      <c r="J80" s="49"/>
      <c r="K80" s="168"/>
    </row>
    <row r="81" spans="1:11">
      <c r="A81" s="54" t="s">
        <v>81</v>
      </c>
      <c r="B81" s="36">
        <v>1783</v>
      </c>
      <c r="C81" s="37"/>
      <c r="D81" s="176"/>
      <c r="E81" s="36">
        <v>1512</v>
      </c>
      <c r="F81" s="37"/>
      <c r="G81" s="168"/>
      <c r="H81" s="36">
        <v>1592</v>
      </c>
      <c r="I81" s="37"/>
      <c r="J81" s="49"/>
      <c r="K81" s="168"/>
    </row>
    <row r="82" spans="1:11">
      <c r="A82" s="34" t="s">
        <v>72</v>
      </c>
      <c r="B82" s="36">
        <v>3277</v>
      </c>
      <c r="C82" s="37"/>
      <c r="D82" s="176"/>
      <c r="E82" s="36">
        <v>3336</v>
      </c>
      <c r="F82" s="37"/>
      <c r="G82" s="168"/>
      <c r="H82" s="36">
        <v>3277</v>
      </c>
      <c r="I82" s="37"/>
      <c r="J82" s="49"/>
      <c r="K82" s="168"/>
    </row>
    <row r="83" spans="1:11">
      <c r="A83" s="34" t="s">
        <v>9</v>
      </c>
      <c r="B83" s="36">
        <v>500</v>
      </c>
      <c r="C83" s="37"/>
      <c r="D83" s="176"/>
      <c r="E83" s="36">
        <v>1035</v>
      </c>
      <c r="F83" s="37"/>
      <c r="G83" s="168"/>
      <c r="H83" s="36">
        <v>1268</v>
      </c>
      <c r="I83" s="37"/>
      <c r="J83" s="49"/>
      <c r="K83" s="168"/>
    </row>
    <row r="84" spans="1:11">
      <c r="A84" s="34" t="s">
        <v>73</v>
      </c>
      <c r="B84" s="36">
        <v>1160</v>
      </c>
      <c r="C84" s="37"/>
      <c r="D84" s="176"/>
      <c r="E84" s="36">
        <v>1344</v>
      </c>
      <c r="F84" s="37"/>
      <c r="G84" s="168"/>
      <c r="H84" s="36">
        <v>1558</v>
      </c>
      <c r="I84" s="37"/>
      <c r="J84" s="49"/>
      <c r="K84" s="168"/>
    </row>
    <row r="85" spans="1:11">
      <c r="A85" s="34" t="s">
        <v>74</v>
      </c>
      <c r="B85" s="36">
        <v>2954</v>
      </c>
      <c r="C85" s="37"/>
      <c r="D85" s="176"/>
      <c r="E85" s="36">
        <v>3746</v>
      </c>
      <c r="F85" s="37"/>
      <c r="G85" s="168"/>
      <c r="H85" s="36">
        <v>2177</v>
      </c>
      <c r="I85" s="37"/>
      <c r="J85" s="49"/>
      <c r="K85" s="168"/>
    </row>
    <row r="86" spans="1:11">
      <c r="A86" s="34" t="s">
        <v>75</v>
      </c>
      <c r="B86" s="36">
        <v>2863</v>
      </c>
      <c r="C86" s="37"/>
      <c r="D86" s="176"/>
      <c r="E86" s="36">
        <v>3038</v>
      </c>
      <c r="F86" s="37"/>
      <c r="G86" s="168"/>
      <c r="H86" s="36">
        <v>2861</v>
      </c>
      <c r="I86" s="37"/>
      <c r="J86" s="49"/>
      <c r="K86" s="168"/>
    </row>
    <row r="87" spans="1:11">
      <c r="A87" s="34" t="s">
        <v>76</v>
      </c>
      <c r="B87" s="36">
        <v>1003</v>
      </c>
      <c r="C87" s="37"/>
      <c r="D87" s="176"/>
      <c r="E87" s="36">
        <v>606</v>
      </c>
      <c r="F87" s="37"/>
      <c r="G87" s="168"/>
      <c r="H87" s="36">
        <v>603</v>
      </c>
      <c r="I87" s="37"/>
      <c r="J87" s="49"/>
      <c r="K87" s="168"/>
    </row>
    <row r="88" spans="1:11">
      <c r="A88" s="34" t="s">
        <v>77</v>
      </c>
      <c r="B88" s="36">
        <v>9385</v>
      </c>
      <c r="C88" s="37"/>
      <c r="D88" s="176"/>
      <c r="E88" s="36">
        <v>9268</v>
      </c>
      <c r="F88" s="37"/>
      <c r="G88" s="168"/>
      <c r="H88" s="36">
        <v>1425</v>
      </c>
      <c r="I88" s="37"/>
      <c r="J88" s="49"/>
      <c r="K88" s="168"/>
    </row>
    <row r="89" spans="1:11">
      <c r="A89" s="34" t="s">
        <v>78</v>
      </c>
      <c r="B89" s="42">
        <v>2228</v>
      </c>
      <c r="C89" s="37"/>
      <c r="D89" s="176"/>
      <c r="E89" s="36">
        <v>3444</v>
      </c>
      <c r="F89" s="37"/>
      <c r="G89" s="168"/>
      <c r="H89" s="36">
        <v>0</v>
      </c>
      <c r="I89" s="37"/>
      <c r="J89" s="49"/>
      <c r="K89" s="168"/>
    </row>
    <row r="90" spans="1:11">
      <c r="A90" s="34" t="s">
        <v>80</v>
      </c>
      <c r="B90" s="36">
        <v>724</v>
      </c>
      <c r="C90" s="37"/>
      <c r="D90" s="176"/>
      <c r="E90" s="36">
        <v>752</v>
      </c>
      <c r="F90" s="37"/>
      <c r="G90" s="168"/>
      <c r="H90" s="36">
        <v>499</v>
      </c>
      <c r="I90" s="37"/>
      <c r="J90" s="49"/>
      <c r="K90" s="168"/>
    </row>
    <row r="91" spans="1:11">
      <c r="A91" s="34"/>
      <c r="B91" s="36"/>
      <c r="C91" s="37"/>
      <c r="D91" s="176"/>
      <c r="E91" s="36"/>
      <c r="F91" s="37"/>
      <c r="G91" s="168"/>
      <c r="H91" s="36"/>
      <c r="I91" s="37"/>
      <c r="J91" s="49"/>
      <c r="K91" s="168"/>
    </row>
    <row r="92" spans="1:11">
      <c r="A92" s="34" t="s">
        <v>56</v>
      </c>
      <c r="B92" s="36">
        <v>0</v>
      </c>
      <c r="C92" s="37"/>
      <c r="D92" s="176"/>
      <c r="E92" s="36">
        <v>0</v>
      </c>
      <c r="F92" s="37"/>
      <c r="G92" s="168"/>
      <c r="H92" s="36">
        <v>2000</v>
      </c>
      <c r="I92" s="37"/>
      <c r="J92" s="49"/>
      <c r="K92" s="168"/>
    </row>
    <row r="93" spans="1:11">
      <c r="A93" s="34" t="s">
        <v>57</v>
      </c>
      <c r="B93" s="36">
        <v>0</v>
      </c>
      <c r="C93" s="37"/>
      <c r="D93" s="176"/>
      <c r="E93" s="36">
        <v>0</v>
      </c>
      <c r="F93" s="37"/>
      <c r="G93" s="168"/>
      <c r="H93" s="42">
        <v>500</v>
      </c>
      <c r="I93" s="37"/>
      <c r="J93" s="49"/>
      <c r="K93" s="168"/>
    </row>
    <row r="94" spans="1:11">
      <c r="A94" s="34" t="s">
        <v>47</v>
      </c>
      <c r="B94" s="36">
        <v>0</v>
      </c>
      <c r="C94" s="37"/>
      <c r="D94" s="176"/>
      <c r="E94" s="36">
        <v>3500</v>
      </c>
      <c r="F94" s="37"/>
      <c r="G94" s="168"/>
      <c r="H94" s="36">
        <v>652</v>
      </c>
      <c r="I94" s="37"/>
      <c r="J94" s="49"/>
      <c r="K94" s="168"/>
    </row>
    <row r="95" spans="1:11">
      <c r="A95" s="34" t="s">
        <v>8</v>
      </c>
      <c r="B95" s="36">
        <v>1650</v>
      </c>
      <c r="C95" s="37"/>
      <c r="D95" s="176"/>
      <c r="E95" s="36">
        <v>8272</v>
      </c>
      <c r="F95" s="37"/>
      <c r="G95" s="168"/>
      <c r="H95" s="36">
        <v>2478</v>
      </c>
      <c r="I95" s="37"/>
      <c r="J95" s="49"/>
      <c r="K95" s="168"/>
    </row>
    <row r="96" spans="1:11">
      <c r="A96" s="34" t="s">
        <v>48</v>
      </c>
      <c r="B96" s="36">
        <v>0</v>
      </c>
      <c r="C96" s="37"/>
      <c r="D96" s="176"/>
      <c r="E96" s="36">
        <v>4470</v>
      </c>
      <c r="F96" s="37"/>
      <c r="G96" s="168"/>
      <c r="H96" s="36">
        <v>3490</v>
      </c>
      <c r="I96" s="37"/>
      <c r="J96" s="49"/>
      <c r="K96" s="168"/>
    </row>
    <row r="97" spans="1:11">
      <c r="A97" s="34" t="s">
        <v>7</v>
      </c>
      <c r="B97" s="36">
        <v>10573</v>
      </c>
      <c r="C97" s="37"/>
      <c r="D97" s="176"/>
      <c r="E97" s="36">
        <v>6358</v>
      </c>
      <c r="F97" s="37"/>
      <c r="G97" s="168"/>
      <c r="H97" s="36">
        <v>13007</v>
      </c>
      <c r="I97" s="37"/>
      <c r="J97" s="49"/>
      <c r="K97" s="168"/>
    </row>
    <row r="98" spans="1:11">
      <c r="A98" s="34" t="s">
        <v>49</v>
      </c>
      <c r="B98" s="36">
        <v>0</v>
      </c>
      <c r="C98" s="37"/>
      <c r="D98" s="176"/>
      <c r="E98" s="36">
        <v>105197</v>
      </c>
      <c r="F98" s="37"/>
      <c r="G98" s="168"/>
      <c r="H98" s="36">
        <v>77851</v>
      </c>
      <c r="I98" s="37"/>
      <c r="J98" s="49"/>
      <c r="K98" s="168"/>
    </row>
    <row r="99" spans="1:11">
      <c r="A99" s="34" t="s">
        <v>6</v>
      </c>
      <c r="B99" s="36">
        <v>1650</v>
      </c>
      <c r="C99" s="37"/>
      <c r="D99" s="176"/>
      <c r="E99" s="36">
        <v>0</v>
      </c>
      <c r="F99" s="37"/>
      <c r="G99" s="168"/>
      <c r="H99" s="36">
        <v>600</v>
      </c>
      <c r="I99" s="37"/>
      <c r="J99" s="49"/>
      <c r="K99" s="168"/>
    </row>
    <row r="100" spans="1:11">
      <c r="A100" s="34" t="s">
        <v>5</v>
      </c>
      <c r="B100" s="36">
        <v>5000</v>
      </c>
      <c r="C100" s="37"/>
      <c r="D100" s="176"/>
      <c r="E100" s="36">
        <v>5000</v>
      </c>
      <c r="F100" s="37"/>
      <c r="G100" s="168"/>
      <c r="H100" s="36">
        <v>5500</v>
      </c>
      <c r="I100" s="37"/>
      <c r="J100" s="49"/>
      <c r="K100" s="168"/>
    </row>
    <row r="101" spans="1:11">
      <c r="A101" s="34" t="s">
        <v>4</v>
      </c>
      <c r="B101" s="36">
        <v>50</v>
      </c>
      <c r="C101" s="37"/>
      <c r="D101" s="176">
        <f>B101/C106*100</f>
        <v>3.057729941291585E-3</v>
      </c>
      <c r="E101" s="36">
        <v>140</v>
      </c>
      <c r="F101" s="37"/>
      <c r="G101" s="168"/>
      <c r="H101" s="36">
        <v>0</v>
      </c>
      <c r="I101" s="37"/>
      <c r="J101" s="49"/>
      <c r="K101" s="168"/>
    </row>
    <row r="102" spans="1:11">
      <c r="A102" s="34" t="s">
        <v>3</v>
      </c>
      <c r="B102" s="36">
        <v>390</v>
      </c>
      <c r="C102" s="37"/>
      <c r="D102" s="176">
        <f>B102/C106*100</f>
        <v>2.3850293542074363E-2</v>
      </c>
      <c r="E102" s="36">
        <v>1610</v>
      </c>
      <c r="F102" s="37"/>
      <c r="G102" s="168"/>
      <c r="H102" s="36">
        <v>885</v>
      </c>
      <c r="I102" s="37"/>
      <c r="J102" s="49"/>
      <c r="K102" s="168"/>
    </row>
    <row r="103" spans="1:11">
      <c r="A103" s="34" t="s">
        <v>79</v>
      </c>
      <c r="B103" s="36">
        <v>0</v>
      </c>
      <c r="C103" s="37"/>
      <c r="D103" s="176">
        <f>B103/C106*100</f>
        <v>0</v>
      </c>
      <c r="E103" s="36">
        <v>17717</v>
      </c>
      <c r="F103" s="37"/>
      <c r="G103" s="168"/>
      <c r="H103" s="36">
        <v>2203</v>
      </c>
      <c r="I103" s="37"/>
      <c r="J103" s="49"/>
      <c r="K103" s="168"/>
    </row>
    <row r="104" spans="1:11">
      <c r="A104" s="55" t="s">
        <v>82</v>
      </c>
      <c r="B104" s="50">
        <v>0</v>
      </c>
      <c r="C104" s="37"/>
      <c r="D104" s="176">
        <f>B104/C106*100</f>
        <v>0</v>
      </c>
      <c r="E104" s="36">
        <v>100000</v>
      </c>
      <c r="F104" s="37"/>
      <c r="G104" s="168"/>
      <c r="H104" s="36">
        <v>0</v>
      </c>
      <c r="I104" s="37"/>
      <c r="J104" s="49"/>
      <c r="K104" s="168"/>
    </row>
    <row r="105" spans="1:11" ht="15.75" thickBot="1">
      <c r="A105" s="34" t="s">
        <v>2</v>
      </c>
      <c r="B105" s="36">
        <v>80</v>
      </c>
      <c r="C105" s="37"/>
      <c r="D105" s="176">
        <f>B105/C106*100</f>
        <v>4.8923679060665359E-3</v>
      </c>
      <c r="E105" s="36">
        <f>100+800</f>
        <v>900</v>
      </c>
      <c r="F105" s="49"/>
      <c r="G105" s="171"/>
      <c r="H105" s="36">
        <v>915</v>
      </c>
      <c r="I105" s="37"/>
      <c r="J105" s="49"/>
      <c r="K105" s="168"/>
    </row>
    <row r="106" spans="1:11" ht="15.75" thickBot="1">
      <c r="A106" s="56" t="s">
        <v>1</v>
      </c>
      <c r="B106" s="57"/>
      <c r="C106" s="58">
        <v>1635200</v>
      </c>
      <c r="D106" s="179"/>
      <c r="E106" s="57"/>
      <c r="F106" s="58">
        <v>2367865</v>
      </c>
      <c r="G106" s="170"/>
      <c r="H106" s="57"/>
      <c r="I106" s="187">
        <v>2125873</v>
      </c>
      <c r="J106" s="188"/>
      <c r="K106" s="168"/>
    </row>
    <row r="107" spans="1:11" ht="15.75" thickBot="1">
      <c r="A107" s="59" t="s">
        <v>0</v>
      </c>
      <c r="B107" s="60"/>
      <c r="C107" s="61">
        <v>761124</v>
      </c>
      <c r="D107" s="180"/>
      <c r="E107" s="60"/>
      <c r="F107" s="62">
        <v>-153665</v>
      </c>
      <c r="G107" s="172"/>
      <c r="H107" s="60"/>
      <c r="I107" s="186">
        <v>251766</v>
      </c>
      <c r="J107" s="185"/>
      <c r="K107" s="183"/>
    </row>
  </sheetData>
  <mergeCells count="4">
    <mergeCell ref="B3:C3"/>
    <mergeCell ref="E3:F3"/>
    <mergeCell ref="H3:J3"/>
    <mergeCell ref="A1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opLeftCell="A13" workbookViewId="0">
      <selection activeCell="C20" sqref="C20"/>
    </sheetView>
  </sheetViews>
  <sheetFormatPr defaultRowHeight="15"/>
  <cols>
    <col min="1" max="1" width="39.28515625" bestFit="1" customWidth="1"/>
    <col min="2" max="2" width="10.5703125" bestFit="1" customWidth="1"/>
    <col min="3" max="3" width="11" bestFit="1" customWidth="1"/>
    <col min="4" max="4" width="10.5703125" bestFit="1" customWidth="1"/>
    <col min="5" max="5" width="11" bestFit="1" customWidth="1"/>
    <col min="6" max="6" width="11.5703125" bestFit="1" customWidth="1"/>
    <col min="7" max="7" width="11" bestFit="1" customWidth="1"/>
  </cols>
  <sheetData>
    <row r="1" spans="1:10" ht="15" customHeight="1">
      <c r="A1" s="202" t="s">
        <v>169</v>
      </c>
      <c r="B1" s="203"/>
      <c r="C1" s="203"/>
      <c r="D1" s="203"/>
      <c r="E1" s="203"/>
      <c r="F1" s="203"/>
      <c r="G1" s="204"/>
    </row>
    <row r="2" spans="1:10" ht="15" customHeight="1" thickBot="1">
      <c r="A2" s="205"/>
      <c r="B2" s="206"/>
      <c r="C2" s="206"/>
      <c r="D2" s="206"/>
      <c r="E2" s="206"/>
      <c r="F2" s="206"/>
      <c r="G2" s="207"/>
    </row>
    <row r="3" spans="1:10" ht="16.5" thickBot="1">
      <c r="A3" s="10" t="s">
        <v>95</v>
      </c>
      <c r="B3" s="200" t="s">
        <v>100</v>
      </c>
      <c r="C3" s="201"/>
      <c r="D3" s="198" t="s">
        <v>85</v>
      </c>
      <c r="E3" s="199"/>
      <c r="F3" s="198" t="s">
        <v>99</v>
      </c>
      <c r="G3" s="199"/>
    </row>
    <row r="4" spans="1:10">
      <c r="A4" s="6" t="s">
        <v>98</v>
      </c>
      <c r="B4" s="14"/>
      <c r="C4" s="15">
        <v>819938</v>
      </c>
      <c r="D4" s="14"/>
      <c r="E4" s="15">
        <v>112294</v>
      </c>
      <c r="F4" s="14"/>
      <c r="G4" s="15">
        <v>541246</v>
      </c>
    </row>
    <row r="5" spans="1:10">
      <c r="A5" s="1" t="s">
        <v>1</v>
      </c>
      <c r="B5" s="16"/>
      <c r="C5" s="17">
        <v>819938</v>
      </c>
      <c r="D5" s="16"/>
      <c r="E5" s="17">
        <v>112294</v>
      </c>
      <c r="F5" s="16"/>
      <c r="G5" s="17">
        <v>541246</v>
      </c>
    </row>
    <row r="6" spans="1:10" ht="16.5" thickBot="1">
      <c r="A6" s="11" t="s">
        <v>94</v>
      </c>
      <c r="B6" s="18"/>
      <c r="C6" s="19"/>
      <c r="D6" s="18"/>
      <c r="E6" s="19"/>
      <c r="F6" s="18"/>
      <c r="G6" s="19"/>
    </row>
    <row r="7" spans="1:10" ht="15.75" thickBot="1">
      <c r="A7" s="12" t="s">
        <v>38</v>
      </c>
      <c r="B7" s="20"/>
      <c r="C7" s="21">
        <v>129597</v>
      </c>
      <c r="D7" s="20"/>
      <c r="E7" s="21">
        <v>140454</v>
      </c>
      <c r="F7" s="20"/>
      <c r="G7" s="21">
        <v>456164</v>
      </c>
    </row>
    <row r="8" spans="1:10">
      <c r="A8" s="9" t="s">
        <v>93</v>
      </c>
      <c r="B8" s="14">
        <v>79597</v>
      </c>
      <c r="C8" s="15"/>
      <c r="D8" s="14">
        <v>90454</v>
      </c>
      <c r="E8" s="15"/>
      <c r="F8" s="14">
        <v>106164</v>
      </c>
      <c r="G8" s="15"/>
    </row>
    <row r="9" spans="1:10">
      <c r="A9" s="2" t="s">
        <v>51</v>
      </c>
      <c r="B9" s="14">
        <v>0</v>
      </c>
      <c r="C9" s="15"/>
      <c r="D9" s="14">
        <v>0</v>
      </c>
      <c r="E9" s="15"/>
      <c r="F9" s="14">
        <v>300000</v>
      </c>
      <c r="G9" s="15"/>
    </row>
    <row r="10" spans="1:10" ht="15.75" thickBot="1">
      <c r="A10" s="2" t="s">
        <v>37</v>
      </c>
      <c r="B10" s="14">
        <v>50000</v>
      </c>
      <c r="C10" s="15"/>
      <c r="D10" s="14">
        <v>50000</v>
      </c>
      <c r="E10" s="15"/>
      <c r="F10" s="14">
        <v>50000</v>
      </c>
      <c r="G10" s="15"/>
    </row>
    <row r="11" spans="1:10" ht="15.75" thickBot="1">
      <c r="A11" s="12" t="s">
        <v>52</v>
      </c>
      <c r="B11" s="20"/>
      <c r="C11" s="21">
        <v>51658</v>
      </c>
      <c r="D11" s="20"/>
      <c r="E11" s="21">
        <v>52066</v>
      </c>
      <c r="F11" s="20"/>
      <c r="G11" s="21">
        <v>2800</v>
      </c>
      <c r="J11" s="13"/>
    </row>
    <row r="12" spans="1:10">
      <c r="A12" s="4" t="s">
        <v>97</v>
      </c>
      <c r="B12" s="22">
        <v>0</v>
      </c>
      <c r="C12" s="23"/>
      <c r="D12" s="22">
        <v>45000</v>
      </c>
      <c r="E12" s="23"/>
      <c r="F12" s="24">
        <v>0</v>
      </c>
      <c r="G12" s="15"/>
    </row>
    <row r="13" spans="1:10">
      <c r="A13" s="2" t="s">
        <v>96</v>
      </c>
      <c r="B13" s="14">
        <v>0</v>
      </c>
      <c r="C13" s="15"/>
      <c r="D13" s="14">
        <v>21066</v>
      </c>
      <c r="E13" s="15"/>
      <c r="F13" s="24">
        <v>0</v>
      </c>
      <c r="G13" s="15"/>
    </row>
    <row r="14" spans="1:10">
      <c r="A14" s="4" t="s">
        <v>53</v>
      </c>
      <c r="B14" s="14">
        <v>0</v>
      </c>
      <c r="C14" s="15"/>
      <c r="D14" s="14">
        <v>0</v>
      </c>
      <c r="E14" s="15"/>
      <c r="F14" s="24">
        <v>2800</v>
      </c>
      <c r="G14" s="15"/>
    </row>
    <row r="15" spans="1:10">
      <c r="A15" s="2" t="s">
        <v>92</v>
      </c>
      <c r="B15" s="14">
        <v>38138</v>
      </c>
      <c r="C15" s="15"/>
      <c r="D15" s="25">
        <v>0</v>
      </c>
      <c r="E15" s="15"/>
      <c r="F15" s="26">
        <v>0</v>
      </c>
      <c r="G15" s="15"/>
    </row>
    <row r="16" spans="1:10">
      <c r="A16" s="2" t="s">
        <v>91</v>
      </c>
      <c r="B16" s="14">
        <v>13520</v>
      </c>
      <c r="C16" s="15"/>
      <c r="D16" s="25">
        <v>0</v>
      </c>
      <c r="E16" s="15"/>
      <c r="F16" s="26">
        <v>0</v>
      </c>
      <c r="G16" s="27"/>
    </row>
    <row r="17" spans="1:8" ht="15.75" thickBot="1">
      <c r="A17" s="1" t="s">
        <v>1</v>
      </c>
      <c r="B17" s="28"/>
      <c r="C17" s="29">
        <v>181255</v>
      </c>
      <c r="D17" s="28"/>
      <c r="E17" s="29">
        <v>192520</v>
      </c>
      <c r="F17" s="30"/>
      <c r="G17" s="29">
        <v>458964</v>
      </c>
      <c r="H17" s="164"/>
    </row>
    <row r="18" spans="1:8" ht="15.75" thickBot="1">
      <c r="A18" s="12" t="s">
        <v>176</v>
      </c>
      <c r="B18" s="20"/>
      <c r="C18" s="21">
        <f>'WCD Oct-10'!F84</f>
        <v>638683</v>
      </c>
      <c r="D18" s="20"/>
      <c r="E18" s="140">
        <f>'WCD Nov-10'!F89</f>
        <v>-80226</v>
      </c>
      <c r="F18" s="31"/>
      <c r="G18" s="21">
        <f>'WCD Dec -10'!F89</f>
        <v>82282</v>
      </c>
    </row>
    <row r="19" spans="1:8">
      <c r="A19" s="8"/>
      <c r="B19" s="3"/>
      <c r="C19" s="5"/>
      <c r="D19" s="3"/>
      <c r="E19" s="5"/>
      <c r="F19" s="3"/>
      <c r="G19" s="163"/>
    </row>
    <row r="20" spans="1:8">
      <c r="A20" s="8"/>
      <c r="B20" s="7"/>
      <c r="C20" s="163">
        <f>C5-C17</f>
        <v>638683</v>
      </c>
      <c r="D20" s="7"/>
      <c r="E20" s="163">
        <f>E5-E17</f>
        <v>-80226</v>
      </c>
      <c r="F20" s="7"/>
      <c r="G20" s="163">
        <f>G5-G17</f>
        <v>82282</v>
      </c>
    </row>
    <row r="21" spans="1:8">
      <c r="G21" s="164">
        <f>G20-G18</f>
        <v>0</v>
      </c>
    </row>
  </sheetData>
  <mergeCells count="4">
    <mergeCell ref="F3:G3"/>
    <mergeCell ref="D3:E3"/>
    <mergeCell ref="B3:C3"/>
    <mergeCell ref="A1:G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4"/>
  <sheetViews>
    <sheetView topLeftCell="A73" workbookViewId="0">
      <selection activeCell="B88" sqref="B88"/>
    </sheetView>
  </sheetViews>
  <sheetFormatPr defaultRowHeight="15"/>
  <cols>
    <col min="1" max="1" width="36.85546875" style="32" bestFit="1" customWidth="1"/>
    <col min="2" max="2" width="12.85546875" style="32" bestFit="1" customWidth="1"/>
    <col min="3" max="5" width="13" style="32" bestFit="1" customWidth="1"/>
    <col min="6" max="6" width="12.28515625" style="32" bestFit="1" customWidth="1"/>
    <col min="7" max="16384" width="9.140625" style="32"/>
  </cols>
  <sheetData>
    <row r="1" spans="1:6" ht="15" customHeight="1" thickBot="1">
      <c r="A1" s="64" t="s">
        <v>90</v>
      </c>
      <c r="B1" s="212" t="s">
        <v>41</v>
      </c>
      <c r="C1" s="213"/>
      <c r="D1" s="213"/>
      <c r="E1" s="213"/>
      <c r="F1" s="65"/>
    </row>
    <row r="2" spans="1:6" ht="15" customHeight="1" thickBot="1">
      <c r="A2" s="66" t="s">
        <v>89</v>
      </c>
      <c r="B2" s="67" t="s">
        <v>101</v>
      </c>
      <c r="C2" s="214" t="s">
        <v>102</v>
      </c>
      <c r="D2" s="215"/>
      <c r="E2" s="69" t="s">
        <v>103</v>
      </c>
      <c r="F2" s="70"/>
    </row>
    <row r="3" spans="1:6" ht="15.75" thickBot="1">
      <c r="A3" s="71"/>
      <c r="B3" s="72" t="s">
        <v>104</v>
      </c>
      <c r="C3" s="73" t="s">
        <v>105</v>
      </c>
      <c r="D3" s="74" t="s">
        <v>106</v>
      </c>
      <c r="E3" s="75" t="s">
        <v>104</v>
      </c>
      <c r="F3" s="70"/>
    </row>
    <row r="4" spans="1:6">
      <c r="A4" s="76" t="s">
        <v>107</v>
      </c>
      <c r="B4" s="77">
        <v>616000</v>
      </c>
      <c r="C4" s="78"/>
      <c r="D4" s="79"/>
      <c r="E4" s="17">
        <v>616000</v>
      </c>
      <c r="F4" s="70">
        <f>E4-B4</f>
        <v>0</v>
      </c>
    </row>
    <row r="5" spans="1:6">
      <c r="A5" s="80" t="s">
        <v>108</v>
      </c>
      <c r="B5" s="14">
        <v>75000</v>
      </c>
      <c r="C5" s="81"/>
      <c r="D5" s="82"/>
      <c r="E5" s="83">
        <v>75000</v>
      </c>
      <c r="F5" s="70">
        <f t="shared" ref="F5:F68" si="0">E5-B5</f>
        <v>0</v>
      </c>
    </row>
    <row r="6" spans="1:6">
      <c r="A6" s="80" t="s">
        <v>109</v>
      </c>
      <c r="B6" s="14">
        <v>145000</v>
      </c>
      <c r="C6" s="81"/>
      <c r="D6" s="82"/>
      <c r="E6" s="83">
        <v>145000</v>
      </c>
      <c r="F6" s="70">
        <f t="shared" si="0"/>
        <v>0</v>
      </c>
    </row>
    <row r="7" spans="1:6">
      <c r="A7" s="80" t="s">
        <v>110</v>
      </c>
      <c r="B7" s="14">
        <v>336000</v>
      </c>
      <c r="C7" s="81"/>
      <c r="D7" s="82"/>
      <c r="E7" s="83">
        <v>336000</v>
      </c>
      <c r="F7" s="70">
        <f t="shared" si="0"/>
        <v>0</v>
      </c>
    </row>
    <row r="8" spans="1:6">
      <c r="A8" s="80" t="s">
        <v>111</v>
      </c>
      <c r="B8" s="14">
        <v>60000</v>
      </c>
      <c r="C8" s="81"/>
      <c r="D8" s="82"/>
      <c r="E8" s="83">
        <v>60000</v>
      </c>
      <c r="F8" s="70">
        <f t="shared" si="0"/>
        <v>0</v>
      </c>
    </row>
    <row r="9" spans="1:6">
      <c r="A9" s="76" t="s">
        <v>21</v>
      </c>
      <c r="B9" s="84">
        <v>477965</v>
      </c>
      <c r="C9" s="78">
        <v>2445842</v>
      </c>
      <c r="D9" s="79">
        <v>2398530</v>
      </c>
      <c r="E9" s="85">
        <v>525277</v>
      </c>
      <c r="F9" s="70">
        <f t="shared" si="0"/>
        <v>47312</v>
      </c>
    </row>
    <row r="10" spans="1:6">
      <c r="A10" s="86" t="s">
        <v>112</v>
      </c>
      <c r="B10" s="81">
        <v>226140</v>
      </c>
      <c r="C10" s="81">
        <v>1009865</v>
      </c>
      <c r="D10" s="82">
        <v>1024374</v>
      </c>
      <c r="E10" s="87">
        <v>211631</v>
      </c>
      <c r="F10" s="70">
        <f t="shared" si="0"/>
        <v>-14509</v>
      </c>
    </row>
    <row r="11" spans="1:6">
      <c r="A11" s="86" t="s">
        <v>113</v>
      </c>
      <c r="B11" s="81">
        <v>171466</v>
      </c>
      <c r="C11" s="81">
        <v>413873</v>
      </c>
      <c r="D11" s="82">
        <v>419543</v>
      </c>
      <c r="E11" s="87">
        <v>165796</v>
      </c>
      <c r="F11" s="70">
        <f t="shared" si="0"/>
        <v>-5670</v>
      </c>
    </row>
    <row r="12" spans="1:6">
      <c r="A12" s="86" t="s">
        <v>114</v>
      </c>
      <c r="B12" s="81">
        <v>32823</v>
      </c>
      <c r="C12" s="81">
        <v>838455</v>
      </c>
      <c r="D12" s="82">
        <v>763776</v>
      </c>
      <c r="E12" s="87">
        <v>107502</v>
      </c>
      <c r="F12" s="70">
        <f t="shared" si="0"/>
        <v>74679</v>
      </c>
    </row>
    <row r="13" spans="1:6">
      <c r="A13" s="86" t="s">
        <v>115</v>
      </c>
      <c r="B13" s="81">
        <v>61508</v>
      </c>
      <c r="C13" s="81">
        <v>183649</v>
      </c>
      <c r="D13" s="82">
        <v>190837</v>
      </c>
      <c r="E13" s="87">
        <v>54320</v>
      </c>
      <c r="F13" s="70">
        <f t="shared" si="0"/>
        <v>-7188</v>
      </c>
    </row>
    <row r="14" spans="1:6">
      <c r="A14" s="80" t="s">
        <v>116</v>
      </c>
      <c r="B14" s="14">
        <v>13972</v>
      </c>
      <c r="C14" s="81"/>
      <c r="D14" s="82"/>
      <c r="E14" s="83">
        <v>13972</v>
      </c>
      <c r="F14" s="70">
        <f t="shared" si="0"/>
        <v>0</v>
      </c>
    </row>
    <row r="15" spans="1:6">
      <c r="A15" s="76" t="s">
        <v>117</v>
      </c>
      <c r="B15" s="84">
        <v>1025023</v>
      </c>
      <c r="C15" s="78">
        <v>1823670</v>
      </c>
      <c r="D15" s="79">
        <v>1772945</v>
      </c>
      <c r="E15" s="85">
        <v>1075748</v>
      </c>
      <c r="F15" s="70">
        <f t="shared" si="0"/>
        <v>50725</v>
      </c>
    </row>
    <row r="16" spans="1:6">
      <c r="A16" s="86" t="s">
        <v>118</v>
      </c>
      <c r="B16" s="88">
        <v>21048</v>
      </c>
      <c r="C16" s="88">
        <v>101000</v>
      </c>
      <c r="D16" s="89">
        <v>90316</v>
      </c>
      <c r="E16" s="90">
        <v>31732</v>
      </c>
      <c r="F16" s="70">
        <f t="shared" si="0"/>
        <v>10684</v>
      </c>
    </row>
    <row r="17" spans="1:6">
      <c r="A17" s="91" t="s">
        <v>119</v>
      </c>
      <c r="B17" s="81">
        <v>4206</v>
      </c>
      <c r="C17" s="14">
        <v>5000</v>
      </c>
      <c r="D17" s="92">
        <v>3486</v>
      </c>
      <c r="E17" s="87">
        <v>5720</v>
      </c>
      <c r="F17" s="70">
        <f t="shared" si="0"/>
        <v>1514</v>
      </c>
    </row>
    <row r="18" spans="1:6">
      <c r="A18" s="91" t="s">
        <v>120</v>
      </c>
      <c r="B18" s="81">
        <v>11537</v>
      </c>
      <c r="C18" s="14">
        <v>63000</v>
      </c>
      <c r="D18" s="92">
        <v>56542</v>
      </c>
      <c r="E18" s="87">
        <v>17995</v>
      </c>
      <c r="F18" s="70">
        <f t="shared" si="0"/>
        <v>6458</v>
      </c>
    </row>
    <row r="19" spans="1:6">
      <c r="A19" s="91" t="s">
        <v>121</v>
      </c>
      <c r="B19" s="81">
        <v>3646</v>
      </c>
      <c r="C19" s="14">
        <v>12000</v>
      </c>
      <c r="D19" s="92">
        <v>11528</v>
      </c>
      <c r="E19" s="87">
        <v>4118</v>
      </c>
      <c r="F19" s="70">
        <f t="shared" si="0"/>
        <v>472</v>
      </c>
    </row>
    <row r="20" spans="1:6">
      <c r="A20" s="91" t="s">
        <v>122</v>
      </c>
      <c r="B20" s="81">
        <v>690</v>
      </c>
      <c r="C20" s="14">
        <v>12000</v>
      </c>
      <c r="D20" s="92">
        <v>11941</v>
      </c>
      <c r="E20" s="87">
        <v>749</v>
      </c>
      <c r="F20" s="70">
        <f t="shared" si="0"/>
        <v>59</v>
      </c>
    </row>
    <row r="21" spans="1:6">
      <c r="A21" s="91" t="s">
        <v>123</v>
      </c>
      <c r="B21" s="81">
        <v>969</v>
      </c>
      <c r="C21" s="14">
        <v>9000</v>
      </c>
      <c r="D21" s="92">
        <v>6819</v>
      </c>
      <c r="E21" s="87">
        <v>3150</v>
      </c>
      <c r="F21" s="70">
        <f t="shared" si="0"/>
        <v>2181</v>
      </c>
    </row>
    <row r="22" spans="1:6">
      <c r="A22" s="93" t="s">
        <v>124</v>
      </c>
      <c r="B22" s="14">
        <v>989125</v>
      </c>
      <c r="C22" s="81">
        <v>1722670</v>
      </c>
      <c r="D22" s="82">
        <v>1682629</v>
      </c>
      <c r="E22" s="83">
        <v>1029166</v>
      </c>
      <c r="F22" s="70">
        <f t="shared" si="0"/>
        <v>40041</v>
      </c>
    </row>
    <row r="23" spans="1:6">
      <c r="A23" s="80" t="s">
        <v>125</v>
      </c>
      <c r="B23" s="14">
        <v>14850</v>
      </c>
      <c r="C23" s="81"/>
      <c r="D23" s="82"/>
      <c r="E23" s="83">
        <v>14850</v>
      </c>
      <c r="F23" s="70">
        <f t="shared" si="0"/>
        <v>0</v>
      </c>
    </row>
    <row r="24" spans="1:6">
      <c r="A24" s="76" t="s">
        <v>126</v>
      </c>
      <c r="B24" s="84">
        <v>601345</v>
      </c>
      <c r="C24" s="78">
        <v>2636283</v>
      </c>
      <c r="D24" s="79">
        <v>2005481</v>
      </c>
      <c r="E24" s="85">
        <v>1232147</v>
      </c>
      <c r="F24" s="70">
        <f t="shared" si="0"/>
        <v>630802</v>
      </c>
    </row>
    <row r="25" spans="1:6">
      <c r="A25" s="80" t="s">
        <v>127</v>
      </c>
      <c r="B25" s="14">
        <v>10000</v>
      </c>
      <c r="C25" s="81"/>
      <c r="D25" s="82"/>
      <c r="E25" s="83">
        <v>10000</v>
      </c>
      <c r="F25" s="70">
        <f t="shared" si="0"/>
        <v>0</v>
      </c>
    </row>
    <row r="26" spans="1:6">
      <c r="A26" s="80" t="s">
        <v>128</v>
      </c>
      <c r="B26" s="14">
        <v>326195</v>
      </c>
      <c r="C26" s="81">
        <v>2054498</v>
      </c>
      <c r="D26" s="82">
        <v>1840314</v>
      </c>
      <c r="E26" s="83">
        <v>540379</v>
      </c>
      <c r="F26" s="70">
        <f t="shared" si="0"/>
        <v>214184</v>
      </c>
    </row>
    <row r="27" spans="1:6">
      <c r="A27" s="80" t="s">
        <v>129</v>
      </c>
      <c r="B27" s="14">
        <v>107903</v>
      </c>
      <c r="C27" s="81">
        <v>381785</v>
      </c>
      <c r="D27" s="82">
        <v>85570</v>
      </c>
      <c r="E27" s="83">
        <v>404118</v>
      </c>
      <c r="F27" s="70">
        <f t="shared" si="0"/>
        <v>296215</v>
      </c>
    </row>
    <row r="28" spans="1:6">
      <c r="A28" s="80" t="s">
        <v>130</v>
      </c>
      <c r="B28" s="14">
        <v>25248</v>
      </c>
      <c r="C28" s="81">
        <v>200000</v>
      </c>
      <c r="D28" s="82">
        <v>79597</v>
      </c>
      <c r="E28" s="83">
        <v>145651</v>
      </c>
      <c r="F28" s="70">
        <f t="shared" si="0"/>
        <v>120403</v>
      </c>
    </row>
    <row r="29" spans="1:6">
      <c r="A29" s="80" t="s">
        <v>131</v>
      </c>
      <c r="B29" s="14">
        <v>104088</v>
      </c>
      <c r="C29" s="81"/>
      <c r="D29" s="82"/>
      <c r="E29" s="83">
        <v>104088</v>
      </c>
      <c r="F29" s="70">
        <f t="shared" si="0"/>
        <v>0</v>
      </c>
    </row>
    <row r="30" spans="1:6">
      <c r="A30" s="80" t="s">
        <v>132</v>
      </c>
      <c r="B30" s="14">
        <v>27911</v>
      </c>
      <c r="C30" s="81"/>
      <c r="D30" s="82"/>
      <c r="E30" s="83">
        <v>27911</v>
      </c>
      <c r="F30" s="70">
        <f t="shared" si="0"/>
        <v>0</v>
      </c>
    </row>
    <row r="31" spans="1:6">
      <c r="A31" s="76" t="s">
        <v>43</v>
      </c>
      <c r="B31" s="84">
        <v>110000</v>
      </c>
      <c r="C31" s="78"/>
      <c r="D31" s="79">
        <v>7000</v>
      </c>
      <c r="E31" s="85">
        <v>103000</v>
      </c>
      <c r="F31" s="70">
        <f t="shared" si="0"/>
        <v>-7000</v>
      </c>
    </row>
    <row r="32" spans="1:6">
      <c r="A32" s="80" t="s">
        <v>133</v>
      </c>
      <c r="B32" s="14">
        <v>16500</v>
      </c>
      <c r="C32" s="81"/>
      <c r="D32" s="82"/>
      <c r="E32" s="83">
        <v>16500</v>
      </c>
      <c r="F32" s="70">
        <f t="shared" si="0"/>
        <v>0</v>
      </c>
    </row>
    <row r="33" spans="1:6">
      <c r="A33" s="80" t="s">
        <v>134</v>
      </c>
      <c r="B33" s="14">
        <v>23500</v>
      </c>
      <c r="C33" s="81"/>
      <c r="D33" s="82">
        <v>4000</v>
      </c>
      <c r="E33" s="83">
        <v>19500</v>
      </c>
      <c r="F33" s="70">
        <f t="shared" si="0"/>
        <v>-4000</v>
      </c>
    </row>
    <row r="34" spans="1:6">
      <c r="A34" s="80" t="s">
        <v>135</v>
      </c>
      <c r="B34" s="14">
        <v>45000</v>
      </c>
      <c r="C34" s="81"/>
      <c r="D34" s="82"/>
      <c r="E34" s="83">
        <v>45000</v>
      </c>
      <c r="F34" s="70">
        <f t="shared" si="0"/>
        <v>0</v>
      </c>
    </row>
    <row r="35" spans="1:6">
      <c r="A35" s="80" t="s">
        <v>136</v>
      </c>
      <c r="B35" s="14">
        <v>6500</v>
      </c>
      <c r="C35" s="81"/>
      <c r="D35" s="82">
        <v>1000</v>
      </c>
      <c r="E35" s="83">
        <v>5500</v>
      </c>
      <c r="F35" s="70">
        <f t="shared" si="0"/>
        <v>-1000</v>
      </c>
    </row>
    <row r="36" spans="1:6">
      <c r="A36" s="80" t="s">
        <v>137</v>
      </c>
      <c r="B36" s="14">
        <v>14500</v>
      </c>
      <c r="C36" s="81"/>
      <c r="D36" s="82">
        <v>2000</v>
      </c>
      <c r="E36" s="83">
        <v>12500</v>
      </c>
      <c r="F36" s="70">
        <f t="shared" si="0"/>
        <v>-2000</v>
      </c>
    </row>
    <row r="37" spans="1:6">
      <c r="A37" s="80" t="s">
        <v>138</v>
      </c>
      <c r="B37" s="14">
        <v>4000</v>
      </c>
      <c r="C37" s="81"/>
      <c r="D37" s="82"/>
      <c r="E37" s="83">
        <v>4000</v>
      </c>
      <c r="F37" s="70">
        <f t="shared" si="0"/>
        <v>0</v>
      </c>
    </row>
    <row r="38" spans="1:6">
      <c r="A38" s="94" t="s">
        <v>44</v>
      </c>
      <c r="B38" s="81">
        <v>8426</v>
      </c>
      <c r="C38" s="14"/>
      <c r="D38" s="92"/>
      <c r="E38" s="87">
        <v>8426</v>
      </c>
      <c r="F38" s="70">
        <f t="shared" si="0"/>
        <v>0</v>
      </c>
    </row>
    <row r="39" spans="1:6">
      <c r="A39" s="94" t="s">
        <v>139</v>
      </c>
      <c r="B39" s="81">
        <v>3689</v>
      </c>
      <c r="C39" s="14"/>
      <c r="D39" s="92"/>
      <c r="E39" s="87">
        <v>3689</v>
      </c>
      <c r="F39" s="70">
        <f t="shared" si="0"/>
        <v>0</v>
      </c>
    </row>
    <row r="40" spans="1:6">
      <c r="A40" s="94" t="s">
        <v>140</v>
      </c>
      <c r="B40" s="81">
        <v>36843</v>
      </c>
      <c r="C40" s="14"/>
      <c r="D40" s="92"/>
      <c r="E40" s="87">
        <v>36843</v>
      </c>
      <c r="F40" s="70">
        <f t="shared" si="0"/>
        <v>0</v>
      </c>
    </row>
    <row r="41" spans="1:6">
      <c r="A41" s="94" t="s">
        <v>141</v>
      </c>
      <c r="B41" s="81">
        <v>227250</v>
      </c>
      <c r="C41" s="14"/>
      <c r="D41" s="92"/>
      <c r="E41" s="87">
        <v>227250</v>
      </c>
      <c r="F41" s="70">
        <f t="shared" si="0"/>
        <v>0</v>
      </c>
    </row>
    <row r="42" spans="1:6">
      <c r="A42" s="94" t="s">
        <v>142</v>
      </c>
      <c r="B42" s="81">
        <v>19808</v>
      </c>
      <c r="C42" s="14"/>
      <c r="D42" s="92"/>
      <c r="E42" s="87">
        <v>19808</v>
      </c>
      <c r="F42" s="70">
        <f t="shared" si="0"/>
        <v>0</v>
      </c>
    </row>
    <row r="43" spans="1:6">
      <c r="A43" s="94" t="s">
        <v>143</v>
      </c>
      <c r="B43" s="81">
        <v>51931</v>
      </c>
      <c r="C43" s="14"/>
      <c r="D43" s="92"/>
      <c r="E43" s="87">
        <v>51931</v>
      </c>
      <c r="F43" s="70">
        <f t="shared" si="0"/>
        <v>0</v>
      </c>
    </row>
    <row r="44" spans="1:6" ht="15.75" thickBot="1">
      <c r="A44" s="94" t="s">
        <v>144</v>
      </c>
      <c r="B44" s="81">
        <v>19624</v>
      </c>
      <c r="C44" s="14"/>
      <c r="D44" s="92"/>
      <c r="E44" s="87">
        <v>19624</v>
      </c>
      <c r="F44" s="70">
        <f t="shared" si="0"/>
        <v>0</v>
      </c>
    </row>
    <row r="45" spans="1:6" ht="15.75" thickBot="1">
      <c r="A45" s="95" t="s">
        <v>145</v>
      </c>
      <c r="B45" s="96">
        <v>3190526</v>
      </c>
      <c r="C45" s="97">
        <v>6905795</v>
      </c>
      <c r="D45" s="98">
        <v>6183956</v>
      </c>
      <c r="E45" s="99">
        <v>3912365</v>
      </c>
      <c r="F45" s="70">
        <f t="shared" si="0"/>
        <v>721839</v>
      </c>
    </row>
    <row r="46" spans="1:6" ht="15.75" thickBot="1">
      <c r="B46" s="25"/>
      <c r="C46" s="26"/>
      <c r="D46" s="26"/>
      <c r="E46" s="27"/>
      <c r="F46" s="70">
        <f t="shared" si="0"/>
        <v>0</v>
      </c>
    </row>
    <row r="47" spans="1:6" ht="15" customHeight="1" thickBot="1">
      <c r="A47" s="100" t="s">
        <v>88</v>
      </c>
      <c r="B47" s="208"/>
      <c r="C47" s="209"/>
      <c r="D47" s="209"/>
      <c r="E47" s="210"/>
      <c r="F47" s="70">
        <f t="shared" si="0"/>
        <v>0</v>
      </c>
    </row>
    <row r="48" spans="1:6" ht="15" customHeight="1" thickBot="1">
      <c r="A48" s="76" t="s">
        <v>35</v>
      </c>
      <c r="B48" s="101">
        <v>89702</v>
      </c>
      <c r="C48" s="102">
        <v>240084</v>
      </c>
      <c r="D48" s="103">
        <v>228607</v>
      </c>
      <c r="E48" s="104">
        <v>78225</v>
      </c>
      <c r="F48" s="70">
        <f t="shared" si="0"/>
        <v>-11477</v>
      </c>
    </row>
    <row r="49" spans="1:6">
      <c r="A49" s="80" t="s">
        <v>146</v>
      </c>
      <c r="B49" s="92">
        <v>46251</v>
      </c>
      <c r="C49" s="105">
        <v>223979</v>
      </c>
      <c r="D49" s="82">
        <v>226797</v>
      </c>
      <c r="E49" s="83">
        <v>49069</v>
      </c>
      <c r="F49" s="70">
        <f t="shared" si="0"/>
        <v>2818</v>
      </c>
    </row>
    <row r="50" spans="1:6">
      <c r="A50" s="80" t="s">
        <v>147</v>
      </c>
      <c r="B50" s="92">
        <v>26677</v>
      </c>
      <c r="C50" s="105"/>
      <c r="D50" s="82"/>
      <c r="E50" s="83">
        <v>26677</v>
      </c>
      <c r="F50" s="70">
        <f t="shared" si="0"/>
        <v>0</v>
      </c>
    </row>
    <row r="51" spans="1:6">
      <c r="A51" s="80" t="s">
        <v>148</v>
      </c>
      <c r="B51" s="92">
        <v>16774</v>
      </c>
      <c r="C51" s="105">
        <v>16105</v>
      </c>
      <c r="D51" s="82">
        <v>1810</v>
      </c>
      <c r="E51" s="83">
        <v>2479</v>
      </c>
      <c r="F51" s="70">
        <f t="shared" si="0"/>
        <v>-14295</v>
      </c>
    </row>
    <row r="52" spans="1:6">
      <c r="A52" s="76" t="s">
        <v>149</v>
      </c>
      <c r="B52" s="106">
        <v>36138</v>
      </c>
      <c r="C52" s="107">
        <v>170892</v>
      </c>
      <c r="D52" s="79">
        <v>170892</v>
      </c>
      <c r="E52" s="85">
        <v>36138</v>
      </c>
      <c r="F52" s="70">
        <f t="shared" si="0"/>
        <v>0</v>
      </c>
    </row>
    <row r="53" spans="1:6">
      <c r="A53" s="80" t="s">
        <v>150</v>
      </c>
      <c r="B53" s="92">
        <v>36138</v>
      </c>
      <c r="C53" s="105"/>
      <c r="D53" s="82"/>
      <c r="E53" s="83">
        <v>36138</v>
      </c>
      <c r="F53" s="70">
        <f t="shared" si="0"/>
        <v>0</v>
      </c>
    </row>
    <row r="54" spans="1:6">
      <c r="A54" s="80" t="s">
        <v>151</v>
      </c>
      <c r="B54" s="92"/>
      <c r="C54" s="105">
        <v>170892</v>
      </c>
      <c r="D54" s="82">
        <v>170892</v>
      </c>
      <c r="E54" s="83"/>
      <c r="F54" s="70">
        <f t="shared" si="0"/>
        <v>0</v>
      </c>
    </row>
    <row r="55" spans="1:6">
      <c r="A55" s="76" t="s">
        <v>34</v>
      </c>
      <c r="B55" s="106">
        <v>1203736</v>
      </c>
      <c r="C55" s="107">
        <v>57565</v>
      </c>
      <c r="D55" s="79">
        <v>88304</v>
      </c>
      <c r="E55" s="85">
        <v>1234475</v>
      </c>
      <c r="F55" s="70">
        <f t="shared" si="0"/>
        <v>30739</v>
      </c>
    </row>
    <row r="56" spans="1:6">
      <c r="A56" s="80" t="s">
        <v>152</v>
      </c>
      <c r="B56" s="92">
        <v>989</v>
      </c>
      <c r="C56" s="105"/>
      <c r="D56" s="82"/>
      <c r="E56" s="83">
        <v>989</v>
      </c>
      <c r="F56" s="70">
        <f t="shared" si="0"/>
        <v>0</v>
      </c>
    </row>
    <row r="57" spans="1:6">
      <c r="A57" s="80" t="s">
        <v>153</v>
      </c>
      <c r="B57" s="92">
        <v>31568</v>
      </c>
      <c r="C57" s="105"/>
      <c r="D57" s="82">
        <v>53053</v>
      </c>
      <c r="E57" s="83">
        <v>84621</v>
      </c>
      <c r="F57" s="70">
        <f t="shared" si="0"/>
        <v>53053</v>
      </c>
    </row>
    <row r="58" spans="1:6">
      <c r="A58" s="80" t="s">
        <v>154</v>
      </c>
      <c r="B58" s="92">
        <v>1</v>
      </c>
      <c r="C58" s="105"/>
      <c r="D58" s="82"/>
      <c r="E58" s="83">
        <v>1</v>
      </c>
      <c r="F58" s="70">
        <f t="shared" si="0"/>
        <v>0</v>
      </c>
    </row>
    <row r="59" spans="1:6">
      <c r="A59" s="80" t="s">
        <v>155</v>
      </c>
      <c r="B59" s="92">
        <v>1190</v>
      </c>
      <c r="C59" s="105"/>
      <c r="D59" s="82"/>
      <c r="E59" s="83">
        <v>1190</v>
      </c>
      <c r="F59" s="70">
        <f t="shared" si="0"/>
        <v>0</v>
      </c>
    </row>
    <row r="60" spans="1:6">
      <c r="A60" s="80" t="s">
        <v>156</v>
      </c>
      <c r="B60" s="92">
        <v>351344</v>
      </c>
      <c r="C60" s="105"/>
      <c r="D60" s="82"/>
      <c r="E60" s="83">
        <v>351344</v>
      </c>
      <c r="F60" s="70">
        <f t="shared" si="0"/>
        <v>0</v>
      </c>
    </row>
    <row r="61" spans="1:6">
      <c r="A61" s="80" t="s">
        <v>157</v>
      </c>
      <c r="B61" s="92"/>
      <c r="C61" s="105">
        <v>11912</v>
      </c>
      <c r="D61" s="82">
        <v>11912</v>
      </c>
      <c r="E61" s="83"/>
      <c r="F61" s="70">
        <f t="shared" si="0"/>
        <v>0</v>
      </c>
    </row>
    <row r="62" spans="1:6">
      <c r="A62" s="80" t="s">
        <v>158</v>
      </c>
      <c r="B62" s="92">
        <v>34027</v>
      </c>
      <c r="C62" s="105">
        <v>35834</v>
      </c>
      <c r="D62" s="82"/>
      <c r="E62" s="83">
        <v>1807</v>
      </c>
      <c r="F62" s="70">
        <f t="shared" si="0"/>
        <v>-32220</v>
      </c>
    </row>
    <row r="63" spans="1:6">
      <c r="A63" s="80" t="s">
        <v>159</v>
      </c>
      <c r="B63" s="92"/>
      <c r="C63" s="105"/>
      <c r="D63" s="82">
        <v>13520</v>
      </c>
      <c r="E63" s="83">
        <v>13520</v>
      </c>
      <c r="F63" s="70">
        <f t="shared" si="0"/>
        <v>13520</v>
      </c>
    </row>
    <row r="64" spans="1:6">
      <c r="A64" s="80" t="s">
        <v>160</v>
      </c>
      <c r="B64" s="92">
        <v>50</v>
      </c>
      <c r="C64" s="105"/>
      <c r="D64" s="82"/>
      <c r="E64" s="83">
        <v>50</v>
      </c>
      <c r="F64" s="70">
        <f t="shared" si="0"/>
        <v>0</v>
      </c>
    </row>
    <row r="65" spans="1:6">
      <c r="A65" s="80" t="s">
        <v>161</v>
      </c>
      <c r="B65" s="92">
        <v>278212</v>
      </c>
      <c r="C65" s="105"/>
      <c r="D65" s="82"/>
      <c r="E65" s="83">
        <v>278212</v>
      </c>
      <c r="F65" s="70">
        <f t="shared" si="0"/>
        <v>0</v>
      </c>
    </row>
    <row r="66" spans="1:6">
      <c r="A66" s="80" t="s">
        <v>162</v>
      </c>
      <c r="B66" s="92">
        <v>6336</v>
      </c>
      <c r="C66" s="105"/>
      <c r="D66" s="82"/>
      <c r="E66" s="83">
        <v>6336</v>
      </c>
      <c r="F66" s="70">
        <f t="shared" si="0"/>
        <v>0</v>
      </c>
    </row>
    <row r="67" spans="1:6">
      <c r="A67" s="80" t="s">
        <v>163</v>
      </c>
      <c r="B67" s="92">
        <v>21790</v>
      </c>
      <c r="C67" s="105"/>
      <c r="D67" s="82"/>
      <c r="E67" s="83">
        <v>21790</v>
      </c>
      <c r="F67" s="70">
        <f t="shared" si="0"/>
        <v>0</v>
      </c>
    </row>
    <row r="68" spans="1:6">
      <c r="A68" s="80" t="s">
        <v>164</v>
      </c>
      <c r="B68" s="92">
        <v>523787</v>
      </c>
      <c r="C68" s="105"/>
      <c r="D68" s="82"/>
      <c r="E68" s="83">
        <v>523787</v>
      </c>
      <c r="F68" s="70">
        <f t="shared" si="0"/>
        <v>0</v>
      </c>
    </row>
    <row r="69" spans="1:6">
      <c r="A69" s="80" t="s">
        <v>165</v>
      </c>
      <c r="B69" s="92"/>
      <c r="C69" s="105">
        <v>9819</v>
      </c>
      <c r="D69" s="82">
        <v>9819</v>
      </c>
      <c r="E69" s="83"/>
      <c r="F69" s="70">
        <f t="shared" ref="F69:F83" si="1">E69-B69</f>
        <v>0</v>
      </c>
    </row>
    <row r="70" spans="1:6">
      <c r="A70" s="94" t="s">
        <v>166</v>
      </c>
      <c r="B70" s="82">
        <v>174171</v>
      </c>
      <c r="C70" s="24"/>
      <c r="D70" s="92"/>
      <c r="E70" s="87">
        <v>174171</v>
      </c>
      <c r="F70" s="70">
        <f t="shared" si="1"/>
        <v>0</v>
      </c>
    </row>
    <row r="71" spans="1:6">
      <c r="A71" s="94" t="s">
        <v>33</v>
      </c>
      <c r="B71" s="82">
        <v>104250</v>
      </c>
      <c r="C71" s="24">
        <v>104250</v>
      </c>
      <c r="D71" s="92">
        <v>104250</v>
      </c>
      <c r="E71" s="87">
        <v>104250</v>
      </c>
      <c r="F71" s="70">
        <f t="shared" si="1"/>
        <v>0</v>
      </c>
    </row>
    <row r="72" spans="1:6">
      <c r="A72" s="94" t="s">
        <v>32</v>
      </c>
      <c r="B72" s="82">
        <v>45600</v>
      </c>
      <c r="C72" s="24">
        <v>45600</v>
      </c>
      <c r="D72" s="92">
        <v>45600</v>
      </c>
      <c r="E72" s="87">
        <v>45600</v>
      </c>
      <c r="F72" s="70">
        <f t="shared" si="1"/>
        <v>0</v>
      </c>
    </row>
    <row r="73" spans="1:6">
      <c r="A73" s="94" t="s">
        <v>31</v>
      </c>
      <c r="B73" s="82">
        <v>423709</v>
      </c>
      <c r="C73" s="24">
        <v>445826</v>
      </c>
      <c r="D73" s="92">
        <v>454305</v>
      </c>
      <c r="E73" s="87">
        <v>432188</v>
      </c>
      <c r="F73" s="70">
        <f t="shared" si="1"/>
        <v>8479</v>
      </c>
    </row>
    <row r="74" spans="1:6">
      <c r="A74" s="94" t="s">
        <v>30</v>
      </c>
      <c r="B74" s="82">
        <v>1090</v>
      </c>
      <c r="C74" s="24">
        <v>1090</v>
      </c>
      <c r="D74" s="92">
        <v>1140</v>
      </c>
      <c r="E74" s="87">
        <v>1140</v>
      </c>
      <c r="F74" s="70">
        <f t="shared" si="1"/>
        <v>50</v>
      </c>
    </row>
    <row r="75" spans="1:6">
      <c r="A75" s="94" t="s">
        <v>29</v>
      </c>
      <c r="B75" s="82">
        <v>161132</v>
      </c>
      <c r="C75" s="24">
        <v>142231</v>
      </c>
      <c r="D75" s="92">
        <v>147215</v>
      </c>
      <c r="E75" s="87">
        <v>166116</v>
      </c>
      <c r="F75" s="70">
        <f t="shared" si="1"/>
        <v>4984</v>
      </c>
    </row>
    <row r="76" spans="1:6">
      <c r="A76" s="94" t="s">
        <v>167</v>
      </c>
      <c r="B76" s="82">
        <v>1</v>
      </c>
      <c r="C76" s="24">
        <v>4880</v>
      </c>
      <c r="D76" s="92">
        <v>4880</v>
      </c>
      <c r="E76" s="87">
        <v>1</v>
      </c>
      <c r="F76" s="70">
        <f t="shared" si="1"/>
        <v>0</v>
      </c>
    </row>
    <row r="77" spans="1:6">
      <c r="A77" s="94" t="s">
        <v>28</v>
      </c>
      <c r="B77" s="82">
        <v>329382</v>
      </c>
      <c r="C77" s="24">
        <v>162020</v>
      </c>
      <c r="D77" s="92">
        <v>218893</v>
      </c>
      <c r="E77" s="87">
        <v>386255</v>
      </c>
      <c r="F77" s="70">
        <f t="shared" si="1"/>
        <v>56873</v>
      </c>
    </row>
    <row r="78" spans="1:6">
      <c r="A78" s="94" t="s">
        <v>27</v>
      </c>
      <c r="B78" s="82"/>
      <c r="C78" s="24">
        <v>12538</v>
      </c>
      <c r="D78" s="92">
        <v>12538</v>
      </c>
      <c r="E78" s="87"/>
      <c r="F78" s="70">
        <f t="shared" si="1"/>
        <v>0</v>
      </c>
    </row>
    <row r="79" spans="1:6">
      <c r="A79" s="94" t="s">
        <v>26</v>
      </c>
      <c r="B79" s="82">
        <v>1250</v>
      </c>
      <c r="C79" s="24">
        <v>1250</v>
      </c>
      <c r="D79" s="92">
        <v>1250</v>
      </c>
      <c r="E79" s="87">
        <v>1250</v>
      </c>
      <c r="F79" s="70">
        <f t="shared" si="1"/>
        <v>0</v>
      </c>
    </row>
    <row r="80" spans="1:6">
      <c r="A80" s="94" t="s">
        <v>25</v>
      </c>
      <c r="B80" s="82">
        <v>18988</v>
      </c>
      <c r="C80" s="24">
        <v>18988</v>
      </c>
      <c r="D80" s="92">
        <v>18988</v>
      </c>
      <c r="E80" s="87">
        <v>18988</v>
      </c>
      <c r="F80" s="70">
        <f t="shared" si="1"/>
        <v>0</v>
      </c>
    </row>
    <row r="81" spans="1:6">
      <c r="A81" s="94" t="s">
        <v>24</v>
      </c>
      <c r="B81" s="82">
        <v>60293</v>
      </c>
      <c r="C81" s="24">
        <v>25150</v>
      </c>
      <c r="D81" s="92">
        <v>25150</v>
      </c>
      <c r="E81" s="87">
        <v>60293</v>
      </c>
      <c r="F81" s="70">
        <f t="shared" si="1"/>
        <v>0</v>
      </c>
    </row>
    <row r="82" spans="1:6" ht="15.75" thickBot="1">
      <c r="A82" s="94" t="s">
        <v>23</v>
      </c>
      <c r="B82" s="82">
        <v>107338</v>
      </c>
      <c r="C82" s="24">
        <v>55375</v>
      </c>
      <c r="D82" s="92">
        <v>48883</v>
      </c>
      <c r="E82" s="87">
        <v>100846</v>
      </c>
      <c r="F82" s="70">
        <f t="shared" si="1"/>
        <v>-6492</v>
      </c>
    </row>
    <row r="83" spans="1:6" ht="15.75" thickBot="1">
      <c r="A83" s="108" t="s">
        <v>145</v>
      </c>
      <c r="B83" s="141">
        <v>2756780</v>
      </c>
      <c r="C83" s="142">
        <v>1487739</v>
      </c>
      <c r="D83" s="143">
        <v>1570895</v>
      </c>
      <c r="E83" s="144">
        <v>2839936</v>
      </c>
      <c r="F83" s="145">
        <f t="shared" si="1"/>
        <v>83156</v>
      </c>
    </row>
    <row r="84" spans="1:6" ht="15.75" thickBot="1">
      <c r="A84" s="146"/>
      <c r="B84" s="211" t="s">
        <v>87</v>
      </c>
      <c r="C84" s="211"/>
      <c r="D84" s="211"/>
      <c r="E84" s="133"/>
      <c r="F84" s="65">
        <f>F45-F83</f>
        <v>638683</v>
      </c>
    </row>
  </sheetData>
  <mergeCells count="4">
    <mergeCell ref="B47:E47"/>
    <mergeCell ref="B84:D84"/>
    <mergeCell ref="B1:E1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A48" sqref="A48"/>
    </sheetView>
  </sheetViews>
  <sheetFormatPr defaultRowHeight="15"/>
  <cols>
    <col min="1" max="1" width="36.85546875" style="32" bestFit="1" customWidth="1"/>
    <col min="2" max="5" width="13" style="32" bestFit="1" customWidth="1"/>
    <col min="6" max="6" width="9.7109375" style="32" bestFit="1" customWidth="1"/>
    <col min="7" max="16384" width="9.140625" style="32"/>
  </cols>
  <sheetData>
    <row r="1" spans="1:6" ht="16.5" thickBot="1">
      <c r="A1" s="64" t="s">
        <v>90</v>
      </c>
      <c r="B1" s="218" t="s">
        <v>177</v>
      </c>
      <c r="C1" s="219"/>
      <c r="D1" s="219"/>
      <c r="E1" s="219"/>
      <c r="F1" s="220"/>
    </row>
    <row r="2" spans="1:6" ht="15.75" thickBot="1">
      <c r="A2" s="66" t="s">
        <v>89</v>
      </c>
      <c r="B2" s="122" t="s">
        <v>101</v>
      </c>
      <c r="C2" s="221" t="s">
        <v>102</v>
      </c>
      <c r="D2" s="217"/>
      <c r="E2" s="123" t="s">
        <v>103</v>
      </c>
      <c r="F2" s="110"/>
    </row>
    <row r="3" spans="1:6">
      <c r="A3" s="111"/>
      <c r="B3" s="72" t="s">
        <v>104</v>
      </c>
      <c r="C3" s="127" t="s">
        <v>105</v>
      </c>
      <c r="D3" s="126" t="s">
        <v>106</v>
      </c>
      <c r="E3" s="75" t="s">
        <v>104</v>
      </c>
      <c r="F3" s="27"/>
    </row>
    <row r="4" spans="1:6">
      <c r="A4" s="112" t="s">
        <v>107</v>
      </c>
      <c r="B4" s="77">
        <v>616000</v>
      </c>
      <c r="C4" s="128"/>
      <c r="D4" s="124"/>
      <c r="E4" s="17">
        <v>616000</v>
      </c>
      <c r="F4" s="27">
        <f>E4-B4</f>
        <v>0</v>
      </c>
    </row>
    <row r="5" spans="1:6">
      <c r="A5" s="113" t="s">
        <v>108</v>
      </c>
      <c r="B5" s="14">
        <v>75000</v>
      </c>
      <c r="C5" s="82"/>
      <c r="D5" s="87"/>
      <c r="E5" s="83">
        <v>75000</v>
      </c>
      <c r="F5" s="27">
        <f t="shared" ref="F5:F68" si="0">E5-B5</f>
        <v>0</v>
      </c>
    </row>
    <row r="6" spans="1:6">
      <c r="A6" s="113" t="s">
        <v>109</v>
      </c>
      <c r="B6" s="14">
        <v>145000</v>
      </c>
      <c r="C6" s="82"/>
      <c r="D6" s="87"/>
      <c r="E6" s="83">
        <v>145000</v>
      </c>
      <c r="F6" s="27">
        <f t="shared" si="0"/>
        <v>0</v>
      </c>
    </row>
    <row r="7" spans="1:6">
      <c r="A7" s="113" t="s">
        <v>110</v>
      </c>
      <c r="B7" s="14">
        <v>336000</v>
      </c>
      <c r="C7" s="82"/>
      <c r="D7" s="87"/>
      <c r="E7" s="83">
        <v>336000</v>
      </c>
      <c r="F7" s="27">
        <f t="shared" si="0"/>
        <v>0</v>
      </c>
    </row>
    <row r="8" spans="1:6">
      <c r="A8" s="113" t="s">
        <v>111</v>
      </c>
      <c r="B8" s="14">
        <v>60000</v>
      </c>
      <c r="C8" s="82"/>
      <c r="D8" s="87"/>
      <c r="E8" s="83">
        <v>60000</v>
      </c>
      <c r="F8" s="27">
        <f t="shared" si="0"/>
        <v>0</v>
      </c>
    </row>
    <row r="9" spans="1:6">
      <c r="A9" s="112" t="s">
        <v>21</v>
      </c>
      <c r="B9" s="84">
        <v>525277</v>
      </c>
      <c r="C9" s="79">
        <v>2252081</v>
      </c>
      <c r="D9" s="125">
        <v>2261777</v>
      </c>
      <c r="E9" s="85">
        <v>515581</v>
      </c>
      <c r="F9" s="27">
        <f t="shared" si="0"/>
        <v>-9696</v>
      </c>
    </row>
    <row r="10" spans="1:6">
      <c r="A10" s="114" t="s">
        <v>112</v>
      </c>
      <c r="B10" s="81">
        <v>211631</v>
      </c>
      <c r="C10" s="82">
        <v>1264644</v>
      </c>
      <c r="D10" s="87">
        <v>1268978</v>
      </c>
      <c r="E10" s="87">
        <v>207297</v>
      </c>
      <c r="F10" s="27">
        <f t="shared" si="0"/>
        <v>-4334</v>
      </c>
    </row>
    <row r="11" spans="1:6">
      <c r="A11" s="114" t="s">
        <v>113</v>
      </c>
      <c r="B11" s="81">
        <v>165796</v>
      </c>
      <c r="C11" s="82">
        <v>222199</v>
      </c>
      <c r="D11" s="87">
        <v>192788</v>
      </c>
      <c r="E11" s="87">
        <v>195207</v>
      </c>
      <c r="F11" s="27">
        <f t="shared" si="0"/>
        <v>29411</v>
      </c>
    </row>
    <row r="12" spans="1:6">
      <c r="A12" s="114" t="s">
        <v>114</v>
      </c>
      <c r="B12" s="81">
        <v>107502</v>
      </c>
      <c r="C12" s="82">
        <v>497415</v>
      </c>
      <c r="D12" s="87">
        <v>560606</v>
      </c>
      <c r="E12" s="87">
        <v>44311</v>
      </c>
      <c r="F12" s="27">
        <f t="shared" si="0"/>
        <v>-63191</v>
      </c>
    </row>
    <row r="13" spans="1:6">
      <c r="A13" s="114" t="s">
        <v>115</v>
      </c>
      <c r="B13" s="81">
        <v>54320</v>
      </c>
      <c r="C13" s="82">
        <v>267823</v>
      </c>
      <c r="D13" s="87">
        <v>239405</v>
      </c>
      <c r="E13" s="87">
        <v>82738</v>
      </c>
      <c r="F13" s="27">
        <f t="shared" si="0"/>
        <v>28418</v>
      </c>
    </row>
    <row r="14" spans="1:6">
      <c r="A14" s="113" t="s">
        <v>116</v>
      </c>
      <c r="B14" s="14">
        <v>13972</v>
      </c>
      <c r="C14" s="82"/>
      <c r="D14" s="87"/>
      <c r="E14" s="83">
        <v>13972</v>
      </c>
      <c r="F14" s="27">
        <f t="shared" si="0"/>
        <v>0</v>
      </c>
    </row>
    <row r="15" spans="1:6">
      <c r="A15" s="112" t="s">
        <v>117</v>
      </c>
      <c r="B15" s="84">
        <v>1075748</v>
      </c>
      <c r="C15" s="79">
        <v>1669626</v>
      </c>
      <c r="D15" s="125">
        <v>1694140</v>
      </c>
      <c r="E15" s="85">
        <v>1051234</v>
      </c>
      <c r="F15" s="27">
        <f t="shared" si="0"/>
        <v>-24514</v>
      </c>
    </row>
    <row r="16" spans="1:6">
      <c r="A16" s="114" t="s">
        <v>118</v>
      </c>
      <c r="B16" s="88">
        <v>31732</v>
      </c>
      <c r="C16" s="89">
        <v>110000</v>
      </c>
      <c r="D16" s="90">
        <v>126743</v>
      </c>
      <c r="E16" s="90">
        <v>14989</v>
      </c>
      <c r="F16" s="27">
        <f t="shared" si="0"/>
        <v>-16743</v>
      </c>
    </row>
    <row r="17" spans="1:6">
      <c r="A17" s="115" t="s">
        <v>119</v>
      </c>
      <c r="B17" s="81">
        <v>5720</v>
      </c>
      <c r="C17" s="92"/>
      <c r="D17" s="83">
        <v>2965</v>
      </c>
      <c r="E17" s="87">
        <v>2755</v>
      </c>
      <c r="F17" s="27">
        <f t="shared" si="0"/>
        <v>-2965</v>
      </c>
    </row>
    <row r="18" spans="1:6">
      <c r="A18" s="115" t="s">
        <v>120</v>
      </c>
      <c r="B18" s="81">
        <v>17995</v>
      </c>
      <c r="C18" s="92">
        <v>77000</v>
      </c>
      <c r="D18" s="83">
        <v>91693</v>
      </c>
      <c r="E18" s="87">
        <v>3302</v>
      </c>
      <c r="F18" s="27">
        <f t="shared" si="0"/>
        <v>-14693</v>
      </c>
    </row>
    <row r="19" spans="1:6">
      <c r="A19" s="115" t="s">
        <v>121</v>
      </c>
      <c r="B19" s="81">
        <v>4118</v>
      </c>
      <c r="C19" s="92">
        <v>12000</v>
      </c>
      <c r="D19" s="83">
        <v>10510</v>
      </c>
      <c r="E19" s="87">
        <v>5608</v>
      </c>
      <c r="F19" s="27">
        <f t="shared" si="0"/>
        <v>1490</v>
      </c>
    </row>
    <row r="20" spans="1:6">
      <c r="A20" s="115" t="s">
        <v>122</v>
      </c>
      <c r="B20" s="81">
        <v>749</v>
      </c>
      <c r="C20" s="92">
        <v>12000</v>
      </c>
      <c r="D20" s="83">
        <v>12519</v>
      </c>
      <c r="E20" s="87">
        <v>230</v>
      </c>
      <c r="F20" s="27">
        <f t="shared" si="0"/>
        <v>-519</v>
      </c>
    </row>
    <row r="21" spans="1:6">
      <c r="A21" s="115" t="s">
        <v>123</v>
      </c>
      <c r="B21" s="81">
        <v>3150</v>
      </c>
      <c r="C21" s="92">
        <v>9000</v>
      </c>
      <c r="D21" s="83">
        <v>9056</v>
      </c>
      <c r="E21" s="87">
        <v>3094</v>
      </c>
      <c r="F21" s="27">
        <f t="shared" si="0"/>
        <v>-56</v>
      </c>
    </row>
    <row r="22" spans="1:6">
      <c r="A22" s="116" t="s">
        <v>124</v>
      </c>
      <c r="B22" s="14">
        <v>1029166</v>
      </c>
      <c r="C22" s="82">
        <v>1559626</v>
      </c>
      <c r="D22" s="87">
        <v>1567397</v>
      </c>
      <c r="E22" s="83">
        <v>1021395</v>
      </c>
      <c r="F22" s="27">
        <f t="shared" si="0"/>
        <v>-7771</v>
      </c>
    </row>
    <row r="23" spans="1:6">
      <c r="A23" s="113" t="s">
        <v>125</v>
      </c>
      <c r="B23" s="14">
        <v>14850</v>
      </c>
      <c r="C23" s="82"/>
      <c r="D23" s="87"/>
      <c r="E23" s="83">
        <v>14850</v>
      </c>
      <c r="F23" s="27">
        <f t="shared" si="0"/>
        <v>0</v>
      </c>
    </row>
    <row r="24" spans="1:6">
      <c r="A24" s="112" t="s">
        <v>126</v>
      </c>
      <c r="B24" s="84">
        <v>1232147</v>
      </c>
      <c r="C24" s="79">
        <v>2261015</v>
      </c>
      <c r="D24" s="125">
        <v>2480620</v>
      </c>
      <c r="E24" s="85">
        <v>1012542</v>
      </c>
      <c r="F24" s="27">
        <f t="shared" si="0"/>
        <v>-219605</v>
      </c>
    </row>
    <row r="25" spans="1:6">
      <c r="A25" s="113" t="s">
        <v>127</v>
      </c>
      <c r="B25" s="14">
        <v>10000</v>
      </c>
      <c r="C25" s="82"/>
      <c r="D25" s="87"/>
      <c r="E25" s="83">
        <v>10000</v>
      </c>
      <c r="F25" s="27">
        <f t="shared" si="0"/>
        <v>0</v>
      </c>
    </row>
    <row r="26" spans="1:6">
      <c r="A26" s="113" t="s">
        <v>128</v>
      </c>
      <c r="B26" s="14">
        <v>540379</v>
      </c>
      <c r="C26" s="82">
        <v>1858097</v>
      </c>
      <c r="D26" s="87">
        <v>1907249</v>
      </c>
      <c r="E26" s="83">
        <v>491227</v>
      </c>
      <c r="F26" s="27">
        <f t="shared" si="0"/>
        <v>-49152</v>
      </c>
    </row>
    <row r="27" spans="1:6">
      <c r="A27" s="113" t="s">
        <v>129</v>
      </c>
      <c r="B27" s="14">
        <v>404118</v>
      </c>
      <c r="C27" s="82">
        <v>352918</v>
      </c>
      <c r="D27" s="87">
        <v>377720</v>
      </c>
      <c r="E27" s="83">
        <v>379316</v>
      </c>
      <c r="F27" s="27">
        <f t="shared" si="0"/>
        <v>-24802</v>
      </c>
    </row>
    <row r="28" spans="1:6">
      <c r="A28" s="113" t="s">
        <v>130</v>
      </c>
      <c r="B28" s="14">
        <v>145651</v>
      </c>
      <c r="C28" s="82">
        <v>50000</v>
      </c>
      <c r="D28" s="87">
        <v>195651</v>
      </c>
      <c r="E28" s="83"/>
      <c r="F28" s="27">
        <f t="shared" si="0"/>
        <v>-145651</v>
      </c>
    </row>
    <row r="29" spans="1:6">
      <c r="A29" s="113" t="s">
        <v>131</v>
      </c>
      <c r="B29" s="14">
        <v>104088</v>
      </c>
      <c r="C29" s="82"/>
      <c r="D29" s="87"/>
      <c r="E29" s="83">
        <v>104088</v>
      </c>
      <c r="F29" s="27">
        <f t="shared" si="0"/>
        <v>0</v>
      </c>
    </row>
    <row r="30" spans="1:6">
      <c r="A30" s="113" t="s">
        <v>132</v>
      </c>
      <c r="B30" s="14">
        <v>27911</v>
      </c>
      <c r="C30" s="82"/>
      <c r="D30" s="87"/>
      <c r="E30" s="83">
        <v>27911</v>
      </c>
      <c r="F30" s="27">
        <f t="shared" si="0"/>
        <v>0</v>
      </c>
    </row>
    <row r="31" spans="1:6">
      <c r="A31" s="112" t="s">
        <v>43</v>
      </c>
      <c r="B31" s="84">
        <v>103000</v>
      </c>
      <c r="C31" s="79">
        <v>10000</v>
      </c>
      <c r="D31" s="125">
        <v>21500</v>
      </c>
      <c r="E31" s="85">
        <v>91500</v>
      </c>
      <c r="F31" s="27">
        <f t="shared" si="0"/>
        <v>-11500</v>
      </c>
    </row>
    <row r="32" spans="1:6">
      <c r="A32" s="113" t="s">
        <v>133</v>
      </c>
      <c r="B32" s="14">
        <v>16500</v>
      </c>
      <c r="C32" s="82">
        <v>5000</v>
      </c>
      <c r="D32" s="87"/>
      <c r="E32" s="83">
        <v>21500</v>
      </c>
      <c r="F32" s="27">
        <f t="shared" si="0"/>
        <v>5000</v>
      </c>
    </row>
    <row r="33" spans="1:6">
      <c r="A33" s="113" t="s">
        <v>134</v>
      </c>
      <c r="B33" s="14">
        <v>19500</v>
      </c>
      <c r="C33" s="82"/>
      <c r="D33" s="87">
        <v>15500</v>
      </c>
      <c r="E33" s="83">
        <v>4000</v>
      </c>
      <c r="F33" s="27">
        <f t="shared" si="0"/>
        <v>-15500</v>
      </c>
    </row>
    <row r="34" spans="1:6">
      <c r="A34" s="113" t="s">
        <v>135</v>
      </c>
      <c r="B34" s="14">
        <v>45000</v>
      </c>
      <c r="C34" s="82"/>
      <c r="D34" s="87"/>
      <c r="E34" s="83">
        <v>45000</v>
      </c>
      <c r="F34" s="27">
        <f t="shared" si="0"/>
        <v>0</v>
      </c>
    </row>
    <row r="35" spans="1:6">
      <c r="A35" s="113" t="s">
        <v>136</v>
      </c>
      <c r="B35" s="14">
        <v>5500</v>
      </c>
      <c r="C35" s="82"/>
      <c r="D35" s="87">
        <v>1000</v>
      </c>
      <c r="E35" s="83">
        <v>4500</v>
      </c>
      <c r="F35" s="27">
        <f t="shared" si="0"/>
        <v>-1000</v>
      </c>
    </row>
    <row r="36" spans="1:6">
      <c r="A36" s="113" t="s">
        <v>137</v>
      </c>
      <c r="B36" s="14">
        <v>12500</v>
      </c>
      <c r="C36" s="82"/>
      <c r="D36" s="87"/>
      <c r="E36" s="83">
        <v>12500</v>
      </c>
      <c r="F36" s="27">
        <f t="shared" si="0"/>
        <v>0</v>
      </c>
    </row>
    <row r="37" spans="1:6">
      <c r="A37" s="113" t="s">
        <v>138</v>
      </c>
      <c r="B37" s="14">
        <v>4000</v>
      </c>
      <c r="C37" s="82"/>
      <c r="D37" s="87"/>
      <c r="E37" s="83">
        <v>4000</v>
      </c>
      <c r="F37" s="27">
        <f t="shared" si="0"/>
        <v>0</v>
      </c>
    </row>
    <row r="38" spans="1:6">
      <c r="A38" s="113" t="s">
        <v>170</v>
      </c>
      <c r="B38" s="14"/>
      <c r="C38" s="82">
        <v>5000</v>
      </c>
      <c r="D38" s="87">
        <v>5000</v>
      </c>
      <c r="E38" s="83"/>
      <c r="F38" s="27">
        <f t="shared" si="0"/>
        <v>0</v>
      </c>
    </row>
    <row r="39" spans="1:6">
      <c r="A39" s="117" t="s">
        <v>44</v>
      </c>
      <c r="B39" s="81">
        <v>8426</v>
      </c>
      <c r="C39" s="92">
        <v>3744</v>
      </c>
      <c r="D39" s="83"/>
      <c r="E39" s="87">
        <v>12170</v>
      </c>
      <c r="F39" s="27">
        <f t="shared" si="0"/>
        <v>3744</v>
      </c>
    </row>
    <row r="40" spans="1:6">
      <c r="A40" s="117" t="s">
        <v>139</v>
      </c>
      <c r="B40" s="81">
        <v>3689</v>
      </c>
      <c r="C40" s="92"/>
      <c r="D40" s="83"/>
      <c r="E40" s="87">
        <v>3689</v>
      </c>
      <c r="F40" s="27">
        <f t="shared" si="0"/>
        <v>0</v>
      </c>
    </row>
    <row r="41" spans="1:6">
      <c r="A41" s="117" t="s">
        <v>140</v>
      </c>
      <c r="B41" s="81">
        <v>36843</v>
      </c>
      <c r="C41" s="92"/>
      <c r="D41" s="83"/>
      <c r="E41" s="87">
        <v>36843</v>
      </c>
      <c r="F41" s="27">
        <f t="shared" si="0"/>
        <v>0</v>
      </c>
    </row>
    <row r="42" spans="1:6">
      <c r="A42" s="117" t="s">
        <v>141</v>
      </c>
      <c r="B42" s="81">
        <v>227250</v>
      </c>
      <c r="C42" s="92"/>
      <c r="D42" s="83"/>
      <c r="E42" s="87">
        <v>227250</v>
      </c>
      <c r="F42" s="27">
        <f t="shared" si="0"/>
        <v>0</v>
      </c>
    </row>
    <row r="43" spans="1:6">
      <c r="A43" s="117" t="s">
        <v>142</v>
      </c>
      <c r="B43" s="81">
        <v>19808</v>
      </c>
      <c r="C43" s="92"/>
      <c r="D43" s="83"/>
      <c r="E43" s="87">
        <v>19808</v>
      </c>
      <c r="F43" s="27">
        <f t="shared" si="0"/>
        <v>0</v>
      </c>
    </row>
    <row r="44" spans="1:6">
      <c r="A44" s="117" t="s">
        <v>143</v>
      </c>
      <c r="B44" s="81">
        <v>51931</v>
      </c>
      <c r="C44" s="92"/>
      <c r="D44" s="83"/>
      <c r="E44" s="87">
        <v>51931</v>
      </c>
      <c r="F44" s="27">
        <f t="shared" si="0"/>
        <v>0</v>
      </c>
    </row>
    <row r="45" spans="1:6" ht="15.75" thickBot="1">
      <c r="A45" s="117" t="s">
        <v>144</v>
      </c>
      <c r="B45" s="81">
        <v>19624</v>
      </c>
      <c r="C45" s="92"/>
      <c r="D45" s="83"/>
      <c r="E45" s="87">
        <v>19624</v>
      </c>
      <c r="F45" s="27">
        <f t="shared" si="0"/>
        <v>0</v>
      </c>
    </row>
    <row r="46" spans="1:6" ht="15.75" thickBot="1">
      <c r="A46" s="118" t="s">
        <v>145</v>
      </c>
      <c r="B46" s="96">
        <v>3912365</v>
      </c>
      <c r="C46" s="98">
        <v>6196466</v>
      </c>
      <c r="D46" s="129">
        <v>6458037</v>
      </c>
      <c r="E46" s="99">
        <v>3650794</v>
      </c>
      <c r="F46" s="130">
        <f t="shared" si="0"/>
        <v>-261571</v>
      </c>
    </row>
    <row r="47" spans="1:6" ht="15.75" thickBot="1">
      <c r="A47" s="25"/>
      <c r="B47" s="26"/>
      <c r="C47" s="26"/>
      <c r="D47" s="26"/>
      <c r="E47" s="26"/>
      <c r="F47" s="27"/>
    </row>
    <row r="48" spans="1:6" ht="15" customHeight="1" thickBot="1">
      <c r="A48" s="100" t="s">
        <v>88</v>
      </c>
      <c r="B48" s="131" t="s">
        <v>101</v>
      </c>
      <c r="C48" s="216" t="s">
        <v>102</v>
      </c>
      <c r="D48" s="217"/>
      <c r="E48" s="123" t="s">
        <v>103</v>
      </c>
      <c r="F48" s="110"/>
    </row>
    <row r="49" spans="1:6" ht="15" customHeight="1" thickBot="1">
      <c r="A49" s="135"/>
      <c r="B49" s="136" t="s">
        <v>104</v>
      </c>
      <c r="C49" s="137" t="s">
        <v>105</v>
      </c>
      <c r="D49" s="138" t="s">
        <v>106</v>
      </c>
      <c r="E49" s="139" t="s">
        <v>104</v>
      </c>
      <c r="F49" s="121"/>
    </row>
    <row r="50" spans="1:6" ht="15" customHeight="1">
      <c r="A50" s="112" t="s">
        <v>35</v>
      </c>
      <c r="B50" s="106">
        <v>78225</v>
      </c>
      <c r="C50" s="79">
        <v>211218</v>
      </c>
      <c r="D50" s="125">
        <v>207047</v>
      </c>
      <c r="E50" s="85">
        <v>74054</v>
      </c>
      <c r="F50" s="27">
        <f t="shared" si="0"/>
        <v>-4171</v>
      </c>
    </row>
    <row r="51" spans="1:6">
      <c r="A51" s="113" t="s">
        <v>146</v>
      </c>
      <c r="B51" s="92">
        <v>49069</v>
      </c>
      <c r="C51" s="82">
        <v>211037</v>
      </c>
      <c r="D51" s="87">
        <v>203500</v>
      </c>
      <c r="E51" s="83">
        <v>41532</v>
      </c>
      <c r="F51" s="27">
        <f t="shared" si="0"/>
        <v>-7537</v>
      </c>
    </row>
    <row r="52" spans="1:6">
      <c r="A52" s="113" t="s">
        <v>147</v>
      </c>
      <c r="B52" s="92">
        <v>26677</v>
      </c>
      <c r="C52" s="82"/>
      <c r="D52" s="87"/>
      <c r="E52" s="83">
        <v>26677</v>
      </c>
      <c r="F52" s="27">
        <f t="shared" si="0"/>
        <v>0</v>
      </c>
    </row>
    <row r="53" spans="1:6">
      <c r="A53" s="113" t="s">
        <v>148</v>
      </c>
      <c r="B53" s="92">
        <v>2479</v>
      </c>
      <c r="C53" s="82">
        <v>181</v>
      </c>
      <c r="D53" s="87">
        <v>3547</v>
      </c>
      <c r="E53" s="83">
        <v>5845</v>
      </c>
      <c r="F53" s="27">
        <f t="shared" si="0"/>
        <v>3366</v>
      </c>
    </row>
    <row r="54" spans="1:6">
      <c r="A54" s="112" t="s">
        <v>149</v>
      </c>
      <c r="B54" s="106">
        <v>36138</v>
      </c>
      <c r="C54" s="79">
        <v>170892</v>
      </c>
      <c r="D54" s="125">
        <v>170892</v>
      </c>
      <c r="E54" s="85">
        <v>36138</v>
      </c>
      <c r="F54" s="27">
        <f t="shared" si="0"/>
        <v>0</v>
      </c>
    </row>
    <row r="55" spans="1:6">
      <c r="A55" s="113" t="s">
        <v>150</v>
      </c>
      <c r="B55" s="92">
        <v>36138</v>
      </c>
      <c r="C55" s="82"/>
      <c r="D55" s="87"/>
      <c r="E55" s="83">
        <v>36138</v>
      </c>
      <c r="F55" s="27">
        <f t="shared" si="0"/>
        <v>0</v>
      </c>
    </row>
    <row r="56" spans="1:6">
      <c r="A56" s="113" t="s">
        <v>151</v>
      </c>
      <c r="B56" s="92"/>
      <c r="C56" s="82">
        <v>170892</v>
      </c>
      <c r="D56" s="87">
        <v>170892</v>
      </c>
      <c r="E56" s="83"/>
      <c r="F56" s="27">
        <f t="shared" si="0"/>
        <v>0</v>
      </c>
    </row>
    <row r="57" spans="1:6">
      <c r="A57" s="112" t="s">
        <v>34</v>
      </c>
      <c r="B57" s="106">
        <v>1234475</v>
      </c>
      <c r="C57" s="79">
        <v>229909</v>
      </c>
      <c r="D57" s="125">
        <v>209006</v>
      </c>
      <c r="E57" s="85">
        <v>1213572</v>
      </c>
      <c r="F57" s="27">
        <f t="shared" si="0"/>
        <v>-20903</v>
      </c>
    </row>
    <row r="58" spans="1:6">
      <c r="A58" s="113" t="s">
        <v>171</v>
      </c>
      <c r="B58" s="92"/>
      <c r="C58" s="82">
        <v>21066</v>
      </c>
      <c r="D58" s="87">
        <v>21066</v>
      </c>
      <c r="E58" s="83"/>
      <c r="F58" s="27">
        <f t="shared" si="0"/>
        <v>0</v>
      </c>
    </row>
    <row r="59" spans="1:6">
      <c r="A59" s="113" t="s">
        <v>152</v>
      </c>
      <c r="B59" s="92">
        <v>989</v>
      </c>
      <c r="C59" s="82"/>
      <c r="D59" s="87"/>
      <c r="E59" s="83">
        <v>989</v>
      </c>
      <c r="F59" s="27">
        <f t="shared" si="0"/>
        <v>0</v>
      </c>
    </row>
    <row r="60" spans="1:6">
      <c r="A60" s="113" t="s">
        <v>153</v>
      </c>
      <c r="B60" s="92">
        <v>84621</v>
      </c>
      <c r="C60" s="82">
        <v>84621</v>
      </c>
      <c r="D60" s="87"/>
      <c r="E60" s="83"/>
      <c r="F60" s="27">
        <f t="shared" si="0"/>
        <v>-84621</v>
      </c>
    </row>
    <row r="61" spans="1:6">
      <c r="A61" s="113" t="s">
        <v>154</v>
      </c>
      <c r="B61" s="92">
        <v>1</v>
      </c>
      <c r="C61" s="82"/>
      <c r="D61" s="87"/>
      <c r="E61" s="83">
        <v>1</v>
      </c>
      <c r="F61" s="27">
        <f t="shared" si="0"/>
        <v>0</v>
      </c>
    </row>
    <row r="62" spans="1:6">
      <c r="A62" s="113" t="s">
        <v>172</v>
      </c>
      <c r="B62" s="92"/>
      <c r="C62" s="82">
        <v>14000</v>
      </c>
      <c r="D62" s="87">
        <v>71238</v>
      </c>
      <c r="E62" s="83">
        <v>57238</v>
      </c>
      <c r="F62" s="27">
        <f t="shared" si="0"/>
        <v>57238</v>
      </c>
    </row>
    <row r="63" spans="1:6">
      <c r="A63" s="113" t="s">
        <v>155</v>
      </c>
      <c r="B63" s="92">
        <v>1190</v>
      </c>
      <c r="C63" s="82"/>
      <c r="D63" s="87"/>
      <c r="E63" s="83">
        <v>1190</v>
      </c>
      <c r="F63" s="27">
        <f t="shared" si="0"/>
        <v>0</v>
      </c>
    </row>
    <row r="64" spans="1:6">
      <c r="A64" s="113" t="s">
        <v>156</v>
      </c>
      <c r="B64" s="92">
        <v>351344</v>
      </c>
      <c r="C64" s="82"/>
      <c r="D64" s="87"/>
      <c r="E64" s="83">
        <v>351344</v>
      </c>
      <c r="F64" s="27">
        <f t="shared" si="0"/>
        <v>0</v>
      </c>
    </row>
    <row r="65" spans="1:6">
      <c r="A65" s="113" t="s">
        <v>157</v>
      </c>
      <c r="B65" s="92"/>
      <c r="C65" s="82">
        <v>11912</v>
      </c>
      <c r="D65" s="87">
        <v>11912</v>
      </c>
      <c r="E65" s="83"/>
      <c r="F65" s="27">
        <f t="shared" si="0"/>
        <v>0</v>
      </c>
    </row>
    <row r="66" spans="1:6">
      <c r="A66" s="113" t="s">
        <v>158</v>
      </c>
      <c r="B66" s="92">
        <v>1807</v>
      </c>
      <c r="C66" s="82">
        <v>37730</v>
      </c>
      <c r="D66" s="87">
        <v>37730</v>
      </c>
      <c r="E66" s="83">
        <v>1807</v>
      </c>
      <c r="F66" s="27">
        <f t="shared" si="0"/>
        <v>0</v>
      </c>
    </row>
    <row r="67" spans="1:6">
      <c r="A67" s="113" t="s">
        <v>159</v>
      </c>
      <c r="B67" s="92">
        <v>13520</v>
      </c>
      <c r="C67" s="82">
        <v>13520</v>
      </c>
      <c r="D67" s="87"/>
      <c r="E67" s="83"/>
      <c r="F67" s="27">
        <f t="shared" si="0"/>
        <v>-13520</v>
      </c>
    </row>
    <row r="68" spans="1:6">
      <c r="A68" s="113" t="s">
        <v>160</v>
      </c>
      <c r="B68" s="92">
        <v>50</v>
      </c>
      <c r="C68" s="82"/>
      <c r="D68" s="87"/>
      <c r="E68" s="83">
        <v>50</v>
      </c>
      <c r="F68" s="27">
        <f t="shared" si="0"/>
        <v>0</v>
      </c>
    </row>
    <row r="69" spans="1:6">
      <c r="A69" s="113" t="s">
        <v>161</v>
      </c>
      <c r="B69" s="92">
        <v>278212</v>
      </c>
      <c r="C69" s="82"/>
      <c r="D69" s="87"/>
      <c r="E69" s="83">
        <v>278212</v>
      </c>
      <c r="F69" s="27">
        <f t="shared" ref="F69:F88" si="1">E69-B69</f>
        <v>0</v>
      </c>
    </row>
    <row r="70" spans="1:6">
      <c r="A70" s="113" t="s">
        <v>162</v>
      </c>
      <c r="B70" s="92">
        <v>6336</v>
      </c>
      <c r="C70" s="82"/>
      <c r="D70" s="87"/>
      <c r="E70" s="83">
        <v>6336</v>
      </c>
      <c r="F70" s="27">
        <f t="shared" si="1"/>
        <v>0</v>
      </c>
    </row>
    <row r="71" spans="1:6">
      <c r="A71" s="113" t="s">
        <v>163</v>
      </c>
      <c r="B71" s="92">
        <v>21790</v>
      </c>
      <c r="C71" s="82"/>
      <c r="D71" s="87"/>
      <c r="E71" s="83">
        <v>21790</v>
      </c>
      <c r="F71" s="27">
        <f t="shared" si="1"/>
        <v>0</v>
      </c>
    </row>
    <row r="72" spans="1:6">
      <c r="A72" s="113" t="s">
        <v>173</v>
      </c>
      <c r="B72" s="92"/>
      <c r="C72" s="82">
        <v>22060</v>
      </c>
      <c r="D72" s="87">
        <v>22060</v>
      </c>
      <c r="E72" s="83"/>
      <c r="F72" s="27">
        <f t="shared" si="1"/>
        <v>0</v>
      </c>
    </row>
    <row r="73" spans="1:6">
      <c r="A73" s="113" t="s">
        <v>164</v>
      </c>
      <c r="B73" s="92">
        <v>523787</v>
      </c>
      <c r="C73" s="82"/>
      <c r="D73" s="87"/>
      <c r="E73" s="83">
        <v>523787</v>
      </c>
      <c r="F73" s="27">
        <f t="shared" si="1"/>
        <v>0</v>
      </c>
    </row>
    <row r="74" spans="1:6">
      <c r="A74" s="113" t="s">
        <v>174</v>
      </c>
      <c r="B74" s="92"/>
      <c r="C74" s="82">
        <v>25000</v>
      </c>
      <c r="D74" s="87">
        <v>45000</v>
      </c>
      <c r="E74" s="83">
        <v>20000</v>
      </c>
      <c r="F74" s="27">
        <f t="shared" si="1"/>
        <v>20000</v>
      </c>
    </row>
    <row r="75" spans="1:6">
      <c r="A75" s="117" t="s">
        <v>166</v>
      </c>
      <c r="B75" s="82">
        <v>174171</v>
      </c>
      <c r="C75" s="92"/>
      <c r="D75" s="83"/>
      <c r="E75" s="87">
        <v>174171</v>
      </c>
      <c r="F75" s="27">
        <f t="shared" si="1"/>
        <v>0</v>
      </c>
    </row>
    <row r="76" spans="1:6">
      <c r="A76" s="117" t="s">
        <v>33</v>
      </c>
      <c r="B76" s="82">
        <v>104250</v>
      </c>
      <c r="C76" s="92">
        <v>104250</v>
      </c>
      <c r="D76" s="83">
        <v>104250</v>
      </c>
      <c r="E76" s="87">
        <v>104250</v>
      </c>
      <c r="F76" s="27">
        <f t="shared" si="1"/>
        <v>0</v>
      </c>
    </row>
    <row r="77" spans="1:6">
      <c r="A77" s="117" t="s">
        <v>32</v>
      </c>
      <c r="B77" s="82">
        <v>45600</v>
      </c>
      <c r="C77" s="92">
        <v>45600</v>
      </c>
      <c r="D77" s="83">
        <v>45600</v>
      </c>
      <c r="E77" s="87">
        <v>45600</v>
      </c>
      <c r="F77" s="27">
        <f t="shared" si="1"/>
        <v>0</v>
      </c>
    </row>
    <row r="78" spans="1:6">
      <c r="A78" s="117" t="s">
        <v>31</v>
      </c>
      <c r="B78" s="82">
        <v>432188</v>
      </c>
      <c r="C78" s="92">
        <v>454305</v>
      </c>
      <c r="D78" s="83">
        <v>452095</v>
      </c>
      <c r="E78" s="87">
        <v>429978</v>
      </c>
      <c r="F78" s="27">
        <f t="shared" si="1"/>
        <v>-2210</v>
      </c>
    </row>
    <row r="79" spans="1:6">
      <c r="A79" s="117" t="s">
        <v>30</v>
      </c>
      <c r="B79" s="82">
        <v>1140</v>
      </c>
      <c r="C79" s="92"/>
      <c r="D79" s="83">
        <v>1520</v>
      </c>
      <c r="E79" s="87">
        <v>2660</v>
      </c>
      <c r="F79" s="27">
        <f t="shared" si="1"/>
        <v>1520</v>
      </c>
    </row>
    <row r="80" spans="1:6">
      <c r="A80" s="117" t="s">
        <v>29</v>
      </c>
      <c r="B80" s="82">
        <v>166116</v>
      </c>
      <c r="C80" s="92">
        <v>147215</v>
      </c>
      <c r="D80" s="83">
        <v>203880</v>
      </c>
      <c r="E80" s="87">
        <v>222781</v>
      </c>
      <c r="F80" s="27">
        <f t="shared" si="1"/>
        <v>56665</v>
      </c>
    </row>
    <row r="81" spans="1:6">
      <c r="A81" s="117" t="s">
        <v>167</v>
      </c>
      <c r="B81" s="82">
        <v>1</v>
      </c>
      <c r="C81" s="92">
        <v>9992</v>
      </c>
      <c r="D81" s="83">
        <v>9992</v>
      </c>
      <c r="E81" s="87">
        <v>1</v>
      </c>
      <c r="F81" s="27">
        <f t="shared" si="1"/>
        <v>0</v>
      </c>
    </row>
    <row r="82" spans="1:6">
      <c r="A82" s="117" t="s">
        <v>28</v>
      </c>
      <c r="B82" s="82">
        <v>386255</v>
      </c>
      <c r="C82" s="92">
        <v>405271</v>
      </c>
      <c r="D82" s="83">
        <v>194760</v>
      </c>
      <c r="E82" s="87">
        <v>175744</v>
      </c>
      <c r="F82" s="27">
        <f t="shared" si="1"/>
        <v>-210511</v>
      </c>
    </row>
    <row r="83" spans="1:6">
      <c r="A83" s="117" t="s">
        <v>27</v>
      </c>
      <c r="B83" s="82"/>
      <c r="C83" s="92">
        <v>12538</v>
      </c>
      <c r="D83" s="83">
        <v>12538</v>
      </c>
      <c r="E83" s="87"/>
      <c r="F83" s="27">
        <f t="shared" si="1"/>
        <v>0</v>
      </c>
    </row>
    <row r="84" spans="1:6">
      <c r="A84" s="117" t="s">
        <v>26</v>
      </c>
      <c r="B84" s="82">
        <v>1250</v>
      </c>
      <c r="C84" s="92">
        <v>1250</v>
      </c>
      <c r="D84" s="83">
        <v>1250</v>
      </c>
      <c r="E84" s="87">
        <v>1250</v>
      </c>
      <c r="F84" s="27">
        <f t="shared" si="1"/>
        <v>0</v>
      </c>
    </row>
    <row r="85" spans="1:6">
      <c r="A85" s="117" t="s">
        <v>25</v>
      </c>
      <c r="B85" s="82">
        <v>18988</v>
      </c>
      <c r="C85" s="92">
        <v>18988</v>
      </c>
      <c r="D85" s="83">
        <v>18988</v>
      </c>
      <c r="E85" s="87">
        <v>18988</v>
      </c>
      <c r="F85" s="27">
        <f t="shared" si="1"/>
        <v>0</v>
      </c>
    </row>
    <row r="86" spans="1:6">
      <c r="A86" s="117" t="s">
        <v>24</v>
      </c>
      <c r="B86" s="82">
        <v>60293</v>
      </c>
      <c r="C86" s="92">
        <v>25150</v>
      </c>
      <c r="D86" s="83">
        <v>25150</v>
      </c>
      <c r="E86" s="87">
        <v>60293</v>
      </c>
      <c r="F86" s="27">
        <f t="shared" si="1"/>
        <v>0</v>
      </c>
    </row>
    <row r="87" spans="1:6" ht="15.75" thickBot="1">
      <c r="A87" s="117" t="s">
        <v>23</v>
      </c>
      <c r="B87" s="82">
        <v>100846</v>
      </c>
      <c r="C87" s="92">
        <v>52962</v>
      </c>
      <c r="D87" s="83">
        <v>51227</v>
      </c>
      <c r="E87" s="87">
        <v>99111</v>
      </c>
      <c r="F87" s="27">
        <f t="shared" si="1"/>
        <v>-1735</v>
      </c>
    </row>
    <row r="88" spans="1:6" ht="15.75" thickBot="1">
      <c r="A88" s="118" t="s">
        <v>145</v>
      </c>
      <c r="B88" s="134">
        <v>2839936</v>
      </c>
      <c r="C88" s="98">
        <v>1889540</v>
      </c>
      <c r="D88" s="129">
        <v>1708195</v>
      </c>
      <c r="E88" s="99">
        <v>2658591</v>
      </c>
      <c r="F88" s="130">
        <f t="shared" si="1"/>
        <v>-181345</v>
      </c>
    </row>
    <row r="89" spans="1:6" ht="15.75" thickBot="1">
      <c r="A89" s="119"/>
      <c r="B89" s="132" t="s">
        <v>175</v>
      </c>
      <c r="C89" s="133"/>
      <c r="D89" s="133"/>
      <c r="E89" s="133"/>
      <c r="F89" s="65">
        <f>F46-F88</f>
        <v>-80226</v>
      </c>
    </row>
  </sheetData>
  <mergeCells count="3">
    <mergeCell ref="C48:D48"/>
    <mergeCell ref="B1:F1"/>
    <mergeCell ref="C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9"/>
  <sheetViews>
    <sheetView topLeftCell="A19" workbookViewId="0">
      <selection activeCell="F89" sqref="F89"/>
    </sheetView>
  </sheetViews>
  <sheetFormatPr defaultColWidth="13.140625" defaultRowHeight="15"/>
  <cols>
    <col min="1" max="1" width="35.85546875" style="32" bestFit="1" customWidth="1"/>
    <col min="2" max="16384" width="13.140625" style="32"/>
  </cols>
  <sheetData>
    <row r="1" spans="1:6" ht="16.5" thickBot="1">
      <c r="A1" s="64" t="s">
        <v>90</v>
      </c>
      <c r="B1" s="213" t="s">
        <v>50</v>
      </c>
      <c r="C1" s="213"/>
      <c r="D1" s="213"/>
      <c r="E1" s="213"/>
      <c r="F1" s="130"/>
    </row>
    <row r="2" spans="1:6" ht="15.75" thickBot="1">
      <c r="A2" s="147" t="s">
        <v>89</v>
      </c>
      <c r="B2" s="68" t="s">
        <v>101</v>
      </c>
      <c r="C2" s="214" t="s">
        <v>102</v>
      </c>
      <c r="D2" s="215"/>
      <c r="E2" s="69" t="s">
        <v>103</v>
      </c>
      <c r="F2" s="27"/>
    </row>
    <row r="3" spans="1:6" ht="15.75" thickBot="1">
      <c r="A3" s="111"/>
      <c r="B3" s="149" t="s">
        <v>104</v>
      </c>
      <c r="C3" s="137" t="s">
        <v>105</v>
      </c>
      <c r="D3" s="150" t="s">
        <v>106</v>
      </c>
      <c r="E3" s="151" t="s">
        <v>104</v>
      </c>
      <c r="F3" s="27"/>
    </row>
    <row r="4" spans="1:6">
      <c r="A4" s="112" t="s">
        <v>107</v>
      </c>
      <c r="B4" s="84">
        <v>616000</v>
      </c>
      <c r="C4" s="79"/>
      <c r="D4" s="125"/>
      <c r="E4" s="85">
        <v>616000</v>
      </c>
      <c r="F4" s="27">
        <f>E4-B4</f>
        <v>0</v>
      </c>
    </row>
    <row r="5" spans="1:6">
      <c r="A5" s="113" t="s">
        <v>108</v>
      </c>
      <c r="B5" s="14">
        <v>75000</v>
      </c>
      <c r="C5" s="82"/>
      <c r="D5" s="87"/>
      <c r="E5" s="83">
        <v>75000</v>
      </c>
      <c r="F5" s="27">
        <f t="shared" ref="F5:F46" si="0">E5-B5</f>
        <v>0</v>
      </c>
    </row>
    <row r="6" spans="1:6">
      <c r="A6" s="113" t="s">
        <v>109</v>
      </c>
      <c r="B6" s="14">
        <v>145000</v>
      </c>
      <c r="C6" s="82"/>
      <c r="D6" s="87"/>
      <c r="E6" s="83">
        <v>145000</v>
      </c>
      <c r="F6" s="27">
        <f t="shared" si="0"/>
        <v>0</v>
      </c>
    </row>
    <row r="7" spans="1:6">
      <c r="A7" s="113" t="s">
        <v>110</v>
      </c>
      <c r="B7" s="14">
        <v>336000</v>
      </c>
      <c r="C7" s="82"/>
      <c r="D7" s="87"/>
      <c r="E7" s="83">
        <v>336000</v>
      </c>
      <c r="F7" s="27">
        <f t="shared" si="0"/>
        <v>0</v>
      </c>
    </row>
    <row r="8" spans="1:6">
      <c r="A8" s="113" t="s">
        <v>111</v>
      </c>
      <c r="B8" s="14">
        <v>60000</v>
      </c>
      <c r="C8" s="82"/>
      <c r="D8" s="87"/>
      <c r="E8" s="83">
        <v>60000</v>
      </c>
      <c r="F8" s="27">
        <f t="shared" si="0"/>
        <v>0</v>
      </c>
    </row>
    <row r="9" spans="1:6">
      <c r="A9" s="112" t="s">
        <v>21</v>
      </c>
      <c r="B9" s="84">
        <v>515581</v>
      </c>
      <c r="C9" s="79">
        <v>2505020</v>
      </c>
      <c r="D9" s="125">
        <v>2396344</v>
      </c>
      <c r="E9" s="85">
        <v>624257</v>
      </c>
      <c r="F9" s="27">
        <f t="shared" si="0"/>
        <v>108676</v>
      </c>
    </row>
    <row r="10" spans="1:6">
      <c r="A10" s="114" t="s">
        <v>112</v>
      </c>
      <c r="B10" s="81">
        <v>207297</v>
      </c>
      <c r="C10" s="82">
        <v>1088570</v>
      </c>
      <c r="D10" s="87">
        <v>1040451</v>
      </c>
      <c r="E10" s="87">
        <v>255416</v>
      </c>
      <c r="F10" s="27">
        <f t="shared" si="0"/>
        <v>48119</v>
      </c>
    </row>
    <row r="11" spans="1:6">
      <c r="A11" s="114" t="s">
        <v>113</v>
      </c>
      <c r="B11" s="81">
        <v>195207</v>
      </c>
      <c r="C11" s="82">
        <v>617060</v>
      </c>
      <c r="D11" s="87">
        <v>587646</v>
      </c>
      <c r="E11" s="87">
        <v>224621</v>
      </c>
      <c r="F11" s="27">
        <f t="shared" si="0"/>
        <v>29414</v>
      </c>
    </row>
    <row r="12" spans="1:6">
      <c r="A12" s="114" t="s">
        <v>114</v>
      </c>
      <c r="B12" s="81">
        <v>44311</v>
      </c>
      <c r="C12" s="82">
        <v>592301</v>
      </c>
      <c r="D12" s="87">
        <v>545250</v>
      </c>
      <c r="E12" s="87">
        <v>91362</v>
      </c>
      <c r="F12" s="27">
        <f t="shared" si="0"/>
        <v>47051</v>
      </c>
    </row>
    <row r="13" spans="1:6">
      <c r="A13" s="114" t="s">
        <v>115</v>
      </c>
      <c r="B13" s="81">
        <v>82738</v>
      </c>
      <c r="C13" s="82">
        <v>207089</v>
      </c>
      <c r="D13" s="87">
        <v>222997</v>
      </c>
      <c r="E13" s="87">
        <v>66830</v>
      </c>
      <c r="F13" s="27">
        <f t="shared" si="0"/>
        <v>-15908</v>
      </c>
    </row>
    <row r="14" spans="1:6">
      <c r="A14" s="113" t="s">
        <v>116</v>
      </c>
      <c r="B14" s="14">
        <v>13972</v>
      </c>
      <c r="C14" s="82"/>
      <c r="D14" s="87"/>
      <c r="E14" s="83">
        <v>13972</v>
      </c>
      <c r="F14" s="27">
        <f t="shared" si="0"/>
        <v>0</v>
      </c>
    </row>
    <row r="15" spans="1:6">
      <c r="A15" s="112" t="s">
        <v>117</v>
      </c>
      <c r="B15" s="84">
        <v>1051234</v>
      </c>
      <c r="C15" s="79">
        <v>1721842</v>
      </c>
      <c r="D15" s="125">
        <v>1579631</v>
      </c>
      <c r="E15" s="85">
        <v>1193445</v>
      </c>
      <c r="F15" s="27">
        <f t="shared" si="0"/>
        <v>142211</v>
      </c>
    </row>
    <row r="16" spans="1:6">
      <c r="A16" s="114" t="s">
        <v>118</v>
      </c>
      <c r="B16" s="88">
        <v>14989</v>
      </c>
      <c r="C16" s="89">
        <v>133935</v>
      </c>
      <c r="D16" s="90">
        <v>138071</v>
      </c>
      <c r="E16" s="90">
        <v>10853</v>
      </c>
      <c r="F16" s="27">
        <f t="shared" si="0"/>
        <v>-4136</v>
      </c>
    </row>
    <row r="17" spans="1:6">
      <c r="A17" s="115" t="s">
        <v>119</v>
      </c>
      <c r="B17" s="81">
        <v>2755</v>
      </c>
      <c r="C17" s="92">
        <v>5660</v>
      </c>
      <c r="D17" s="83">
        <v>8415</v>
      </c>
      <c r="E17" s="87"/>
      <c r="F17" s="27">
        <f t="shared" si="0"/>
        <v>-2755</v>
      </c>
    </row>
    <row r="18" spans="1:6">
      <c r="A18" s="115" t="s">
        <v>120</v>
      </c>
      <c r="B18" s="81">
        <v>3302</v>
      </c>
      <c r="C18" s="92">
        <v>92800</v>
      </c>
      <c r="D18" s="83">
        <v>88346</v>
      </c>
      <c r="E18" s="87">
        <v>7756</v>
      </c>
      <c r="F18" s="27">
        <f t="shared" si="0"/>
        <v>4454</v>
      </c>
    </row>
    <row r="19" spans="1:6">
      <c r="A19" s="115" t="s">
        <v>121</v>
      </c>
      <c r="B19" s="81">
        <v>5608</v>
      </c>
      <c r="C19" s="92">
        <v>12000</v>
      </c>
      <c r="D19" s="83">
        <v>14527</v>
      </c>
      <c r="E19" s="87">
        <v>3081</v>
      </c>
      <c r="F19" s="27">
        <f t="shared" si="0"/>
        <v>-2527</v>
      </c>
    </row>
    <row r="20" spans="1:6">
      <c r="A20" s="115" t="s">
        <v>122</v>
      </c>
      <c r="B20" s="81">
        <v>230</v>
      </c>
      <c r="C20" s="92">
        <v>14475</v>
      </c>
      <c r="D20" s="83">
        <v>14705</v>
      </c>
      <c r="E20" s="87"/>
      <c r="F20" s="27">
        <f t="shared" si="0"/>
        <v>-230</v>
      </c>
    </row>
    <row r="21" spans="1:6">
      <c r="A21" s="115" t="s">
        <v>123</v>
      </c>
      <c r="B21" s="81">
        <v>3094</v>
      </c>
      <c r="C21" s="92">
        <v>9000</v>
      </c>
      <c r="D21" s="83">
        <v>12078</v>
      </c>
      <c r="E21" s="87">
        <v>16</v>
      </c>
      <c r="F21" s="27">
        <f t="shared" si="0"/>
        <v>-3078</v>
      </c>
    </row>
    <row r="22" spans="1:6">
      <c r="A22" s="116" t="s">
        <v>124</v>
      </c>
      <c r="B22" s="14">
        <v>1021395</v>
      </c>
      <c r="C22" s="82">
        <v>1587907</v>
      </c>
      <c r="D22" s="87">
        <v>1431560</v>
      </c>
      <c r="E22" s="83">
        <v>1177742</v>
      </c>
      <c r="F22" s="27">
        <f t="shared" si="0"/>
        <v>156347</v>
      </c>
    </row>
    <row r="23" spans="1:6">
      <c r="A23" s="113" t="s">
        <v>125</v>
      </c>
      <c r="B23" s="14">
        <v>14850</v>
      </c>
      <c r="C23" s="82"/>
      <c r="D23" s="87"/>
      <c r="E23" s="83">
        <v>14850</v>
      </c>
      <c r="F23" s="27">
        <f t="shared" si="0"/>
        <v>0</v>
      </c>
    </row>
    <row r="24" spans="1:6">
      <c r="A24" s="112" t="s">
        <v>126</v>
      </c>
      <c r="B24" s="84">
        <v>1012542</v>
      </c>
      <c r="C24" s="79">
        <v>2522179</v>
      </c>
      <c r="D24" s="125">
        <v>2528788</v>
      </c>
      <c r="E24" s="85">
        <v>1005933</v>
      </c>
      <c r="F24" s="27">
        <f t="shared" si="0"/>
        <v>-6609</v>
      </c>
    </row>
    <row r="25" spans="1:6">
      <c r="A25" s="113" t="s">
        <v>127</v>
      </c>
      <c r="B25" s="14">
        <v>10000</v>
      </c>
      <c r="C25" s="82"/>
      <c r="D25" s="87"/>
      <c r="E25" s="83">
        <v>10000</v>
      </c>
      <c r="F25" s="27">
        <f t="shared" si="0"/>
        <v>0</v>
      </c>
    </row>
    <row r="26" spans="1:6">
      <c r="A26" s="113" t="s">
        <v>128</v>
      </c>
      <c r="B26" s="14">
        <v>491227</v>
      </c>
      <c r="C26" s="82">
        <v>1679414</v>
      </c>
      <c r="D26" s="87">
        <v>1669195</v>
      </c>
      <c r="E26" s="83">
        <v>501446</v>
      </c>
      <c r="F26" s="27">
        <f t="shared" si="0"/>
        <v>10219</v>
      </c>
    </row>
    <row r="27" spans="1:6">
      <c r="A27" s="113" t="s">
        <v>129</v>
      </c>
      <c r="B27" s="14">
        <v>379316</v>
      </c>
      <c r="C27" s="82">
        <v>637765</v>
      </c>
      <c r="D27" s="87">
        <v>675523</v>
      </c>
      <c r="E27" s="83">
        <v>341558</v>
      </c>
      <c r="F27" s="27">
        <f t="shared" si="0"/>
        <v>-37758</v>
      </c>
    </row>
    <row r="28" spans="1:6">
      <c r="A28" s="113" t="s">
        <v>130</v>
      </c>
      <c r="B28" s="14"/>
      <c r="C28" s="82">
        <v>200000</v>
      </c>
      <c r="D28" s="87">
        <v>184070</v>
      </c>
      <c r="E28" s="83">
        <v>15930</v>
      </c>
      <c r="F28" s="27">
        <f t="shared" si="0"/>
        <v>15930</v>
      </c>
    </row>
    <row r="29" spans="1:6">
      <c r="A29" s="113" t="s">
        <v>131</v>
      </c>
      <c r="B29" s="14">
        <v>104088</v>
      </c>
      <c r="C29" s="82"/>
      <c r="D29" s="87"/>
      <c r="E29" s="83">
        <v>104088</v>
      </c>
      <c r="F29" s="27">
        <f t="shared" si="0"/>
        <v>0</v>
      </c>
    </row>
    <row r="30" spans="1:6">
      <c r="A30" s="113" t="s">
        <v>178</v>
      </c>
      <c r="B30" s="14"/>
      <c r="C30" s="82">
        <v>5000</v>
      </c>
      <c r="D30" s="87"/>
      <c r="E30" s="83">
        <v>5000</v>
      </c>
      <c r="F30" s="27">
        <f t="shared" si="0"/>
        <v>5000</v>
      </c>
    </row>
    <row r="31" spans="1:6">
      <c r="A31" s="113" t="s">
        <v>132</v>
      </c>
      <c r="B31" s="14">
        <v>27911</v>
      </c>
      <c r="C31" s="82"/>
      <c r="D31" s="87"/>
      <c r="E31" s="83">
        <v>27911</v>
      </c>
      <c r="F31" s="27">
        <f t="shared" si="0"/>
        <v>0</v>
      </c>
    </row>
    <row r="32" spans="1:6">
      <c r="A32" s="112" t="s">
        <v>43</v>
      </c>
      <c r="B32" s="84">
        <v>91500</v>
      </c>
      <c r="C32" s="79">
        <v>22000</v>
      </c>
      <c r="D32" s="125">
        <v>23000</v>
      </c>
      <c r="E32" s="85">
        <v>90500</v>
      </c>
      <c r="F32" s="27">
        <f t="shared" si="0"/>
        <v>-1000</v>
      </c>
    </row>
    <row r="33" spans="1:6">
      <c r="A33" s="113" t="s">
        <v>133</v>
      </c>
      <c r="B33" s="14">
        <v>21500</v>
      </c>
      <c r="C33" s="82">
        <v>22000</v>
      </c>
      <c r="D33" s="87">
        <v>19000</v>
      </c>
      <c r="E33" s="83">
        <v>24500</v>
      </c>
      <c r="F33" s="27">
        <f t="shared" si="0"/>
        <v>3000</v>
      </c>
    </row>
    <row r="34" spans="1:6">
      <c r="A34" s="113" t="s">
        <v>134</v>
      </c>
      <c r="B34" s="14">
        <v>4000</v>
      </c>
      <c r="C34" s="82"/>
      <c r="D34" s="87">
        <v>1000</v>
      </c>
      <c r="E34" s="83">
        <v>3000</v>
      </c>
      <c r="F34" s="27">
        <f t="shared" si="0"/>
        <v>-1000</v>
      </c>
    </row>
    <row r="35" spans="1:6">
      <c r="A35" s="113" t="s">
        <v>135</v>
      </c>
      <c r="B35" s="14">
        <v>45000</v>
      </c>
      <c r="C35" s="82"/>
      <c r="D35" s="87"/>
      <c r="E35" s="83">
        <v>45000</v>
      </c>
      <c r="F35" s="27">
        <f t="shared" si="0"/>
        <v>0</v>
      </c>
    </row>
    <row r="36" spans="1:6">
      <c r="A36" s="113" t="s">
        <v>136</v>
      </c>
      <c r="B36" s="14">
        <v>4500</v>
      </c>
      <c r="C36" s="82"/>
      <c r="D36" s="87">
        <v>1000</v>
      </c>
      <c r="E36" s="83">
        <v>3500</v>
      </c>
      <c r="F36" s="27">
        <f t="shared" si="0"/>
        <v>-1000</v>
      </c>
    </row>
    <row r="37" spans="1:6">
      <c r="A37" s="113" t="s">
        <v>137</v>
      </c>
      <c r="B37" s="14">
        <v>12500</v>
      </c>
      <c r="C37" s="82"/>
      <c r="D37" s="87">
        <v>2000</v>
      </c>
      <c r="E37" s="83">
        <v>10500</v>
      </c>
      <c r="F37" s="27">
        <f t="shared" si="0"/>
        <v>-2000</v>
      </c>
    </row>
    <row r="38" spans="1:6">
      <c r="A38" s="113" t="s">
        <v>138</v>
      </c>
      <c r="B38" s="14">
        <v>4000</v>
      </c>
      <c r="C38" s="82"/>
      <c r="D38" s="87"/>
      <c r="E38" s="83">
        <v>4000</v>
      </c>
      <c r="F38" s="27">
        <f t="shared" si="0"/>
        <v>0</v>
      </c>
    </row>
    <row r="39" spans="1:6">
      <c r="A39" s="117" t="s">
        <v>44</v>
      </c>
      <c r="B39" s="81">
        <v>12170</v>
      </c>
      <c r="C39" s="92">
        <v>3744</v>
      </c>
      <c r="D39" s="83">
        <v>3744</v>
      </c>
      <c r="E39" s="87">
        <v>12170</v>
      </c>
      <c r="F39" s="27">
        <f t="shared" si="0"/>
        <v>0</v>
      </c>
    </row>
    <row r="40" spans="1:6">
      <c r="A40" s="117" t="s">
        <v>139</v>
      </c>
      <c r="B40" s="81">
        <v>3689</v>
      </c>
      <c r="C40" s="92"/>
      <c r="D40" s="83"/>
      <c r="E40" s="87">
        <v>3689</v>
      </c>
      <c r="F40" s="27">
        <f t="shared" si="0"/>
        <v>0</v>
      </c>
    </row>
    <row r="41" spans="1:6">
      <c r="A41" s="117" t="s">
        <v>140</v>
      </c>
      <c r="B41" s="81">
        <v>36843</v>
      </c>
      <c r="C41" s="92"/>
      <c r="D41" s="83"/>
      <c r="E41" s="87">
        <v>36843</v>
      </c>
      <c r="F41" s="27">
        <f t="shared" si="0"/>
        <v>0</v>
      </c>
    </row>
    <row r="42" spans="1:6">
      <c r="A42" s="117" t="s">
        <v>141</v>
      </c>
      <c r="B42" s="81">
        <v>227250</v>
      </c>
      <c r="C42" s="92"/>
      <c r="D42" s="83"/>
      <c r="E42" s="87">
        <v>227250</v>
      </c>
      <c r="F42" s="27">
        <f t="shared" si="0"/>
        <v>0</v>
      </c>
    </row>
    <row r="43" spans="1:6">
      <c r="A43" s="117" t="s">
        <v>142</v>
      </c>
      <c r="B43" s="81">
        <v>19808</v>
      </c>
      <c r="C43" s="92"/>
      <c r="D43" s="83"/>
      <c r="E43" s="87">
        <v>19808</v>
      </c>
      <c r="F43" s="27">
        <f t="shared" si="0"/>
        <v>0</v>
      </c>
    </row>
    <row r="44" spans="1:6">
      <c r="A44" s="117" t="s">
        <v>54</v>
      </c>
      <c r="B44" s="81"/>
      <c r="C44" s="92">
        <v>105000</v>
      </c>
      <c r="D44" s="83"/>
      <c r="E44" s="87">
        <v>105000</v>
      </c>
      <c r="F44" s="27">
        <f t="shared" si="0"/>
        <v>105000</v>
      </c>
    </row>
    <row r="45" spans="1:6">
      <c r="A45" s="117" t="s">
        <v>143</v>
      </c>
      <c r="B45" s="81">
        <v>51931</v>
      </c>
      <c r="C45" s="92"/>
      <c r="D45" s="83"/>
      <c r="E45" s="87">
        <v>51931</v>
      </c>
      <c r="F45" s="27">
        <f t="shared" si="0"/>
        <v>0</v>
      </c>
    </row>
    <row r="46" spans="1:6" ht="15.75" thickBot="1">
      <c r="A46" s="117" t="s">
        <v>144</v>
      </c>
      <c r="B46" s="81">
        <v>19624</v>
      </c>
      <c r="C46" s="92"/>
      <c r="D46" s="83"/>
      <c r="E46" s="87">
        <v>19624</v>
      </c>
      <c r="F46" s="27">
        <f t="shared" si="0"/>
        <v>0</v>
      </c>
    </row>
    <row r="47" spans="1:6" ht="15.75" thickBot="1">
      <c r="A47" s="148" t="s">
        <v>145</v>
      </c>
      <c r="B47" s="96">
        <v>3650794</v>
      </c>
      <c r="C47" s="98">
        <v>6879785</v>
      </c>
      <c r="D47" s="129">
        <v>6531507</v>
      </c>
      <c r="E47" s="99">
        <f>3999072+10000</f>
        <v>4009072</v>
      </c>
      <c r="F47" s="130">
        <f>E47-B47</f>
        <v>358278</v>
      </c>
    </row>
    <row r="48" spans="1:6" ht="15.75" thickBot="1"/>
    <row r="49" spans="1:6" ht="15.75" thickBot="1">
      <c r="A49" s="100" t="s">
        <v>88</v>
      </c>
      <c r="B49" s="109" t="s">
        <v>101</v>
      </c>
      <c r="C49" s="222" t="s">
        <v>102</v>
      </c>
      <c r="D49" s="216"/>
      <c r="E49" s="109" t="s">
        <v>103</v>
      </c>
      <c r="F49" s="110"/>
    </row>
    <row r="50" spans="1:6" ht="15.75" thickBot="1">
      <c r="A50" s="135"/>
      <c r="B50" s="153" t="s">
        <v>104</v>
      </c>
      <c r="C50" s="154" t="s">
        <v>105</v>
      </c>
      <c r="D50" s="154" t="s">
        <v>106</v>
      </c>
      <c r="E50" s="153" t="s">
        <v>104</v>
      </c>
      <c r="F50" s="121"/>
    </row>
    <row r="51" spans="1:6">
      <c r="A51" s="155" t="s">
        <v>35</v>
      </c>
      <c r="B51" s="162">
        <v>74054</v>
      </c>
      <c r="C51" s="160">
        <v>228245</v>
      </c>
      <c r="D51" s="160">
        <v>235911</v>
      </c>
      <c r="E51" s="161">
        <v>81720</v>
      </c>
      <c r="F51" s="27">
        <f t="shared" ref="F51:F88" si="1">E51-B51</f>
        <v>7666</v>
      </c>
    </row>
    <row r="52" spans="1:6">
      <c r="A52" s="156" t="s">
        <v>146</v>
      </c>
      <c r="B52" s="92">
        <v>41532</v>
      </c>
      <c r="C52" s="87">
        <v>223662</v>
      </c>
      <c r="D52" s="87">
        <v>229994</v>
      </c>
      <c r="E52" s="83">
        <v>47864</v>
      </c>
      <c r="F52" s="27">
        <f t="shared" si="1"/>
        <v>6332</v>
      </c>
    </row>
    <row r="53" spans="1:6">
      <c r="A53" s="156" t="s">
        <v>147</v>
      </c>
      <c r="B53" s="92">
        <v>26677</v>
      </c>
      <c r="C53" s="87"/>
      <c r="D53" s="87"/>
      <c r="E53" s="83">
        <v>26677</v>
      </c>
      <c r="F53" s="27">
        <f t="shared" si="1"/>
        <v>0</v>
      </c>
    </row>
    <row r="54" spans="1:6">
      <c r="A54" s="156" t="s">
        <v>148</v>
      </c>
      <c r="B54" s="92">
        <v>5845</v>
      </c>
      <c r="C54" s="87">
        <v>4583</v>
      </c>
      <c r="D54" s="87">
        <v>5917</v>
      </c>
      <c r="E54" s="83">
        <v>7179</v>
      </c>
      <c r="F54" s="27">
        <f t="shared" si="1"/>
        <v>1334</v>
      </c>
    </row>
    <row r="55" spans="1:6">
      <c r="A55" s="157" t="s">
        <v>149</v>
      </c>
      <c r="B55" s="106">
        <v>36138</v>
      </c>
      <c r="C55" s="125">
        <v>160780</v>
      </c>
      <c r="D55" s="125">
        <v>160780</v>
      </c>
      <c r="E55" s="85">
        <v>36138</v>
      </c>
      <c r="F55" s="27">
        <f t="shared" si="1"/>
        <v>0</v>
      </c>
    </row>
    <row r="56" spans="1:6">
      <c r="A56" s="156" t="s">
        <v>150</v>
      </c>
      <c r="B56" s="92">
        <v>36138</v>
      </c>
      <c r="C56" s="87"/>
      <c r="D56" s="87"/>
      <c r="E56" s="83">
        <v>36138</v>
      </c>
      <c r="F56" s="27">
        <f t="shared" si="1"/>
        <v>0</v>
      </c>
    </row>
    <row r="57" spans="1:6">
      <c r="A57" s="156" t="s">
        <v>151</v>
      </c>
      <c r="B57" s="92"/>
      <c r="C57" s="87">
        <v>160780</v>
      </c>
      <c r="D57" s="87">
        <v>160780</v>
      </c>
      <c r="E57" s="83"/>
      <c r="F57" s="27">
        <f t="shared" si="1"/>
        <v>0</v>
      </c>
    </row>
    <row r="58" spans="1:6">
      <c r="A58" s="157" t="s">
        <v>34</v>
      </c>
      <c r="B58" s="106">
        <v>1213572</v>
      </c>
      <c r="C58" s="125">
        <v>128103</v>
      </c>
      <c r="D58" s="125">
        <v>85061</v>
      </c>
      <c r="E58" s="85">
        <v>1170530</v>
      </c>
      <c r="F58" s="27">
        <f t="shared" si="1"/>
        <v>-43042</v>
      </c>
    </row>
    <row r="59" spans="1:6">
      <c r="A59" s="156" t="s">
        <v>181</v>
      </c>
      <c r="B59" s="92"/>
      <c r="C59" s="87">
        <v>74956</v>
      </c>
      <c r="D59" s="87"/>
      <c r="E59" s="83">
        <v>74956</v>
      </c>
      <c r="F59" s="27">
        <f t="shared" si="1"/>
        <v>74956</v>
      </c>
    </row>
    <row r="60" spans="1:6">
      <c r="A60" s="156" t="s">
        <v>152</v>
      </c>
      <c r="B60" s="92">
        <v>989</v>
      </c>
      <c r="C60" s="87"/>
      <c r="D60" s="87">
        <v>39388</v>
      </c>
      <c r="E60" s="83">
        <v>38399</v>
      </c>
      <c r="F60" s="27">
        <f t="shared" si="1"/>
        <v>37410</v>
      </c>
    </row>
    <row r="61" spans="1:6">
      <c r="A61" s="156" t="s">
        <v>154</v>
      </c>
      <c r="B61" s="92">
        <v>1</v>
      </c>
      <c r="C61" s="87"/>
      <c r="D61" s="87"/>
      <c r="E61" s="83">
        <v>1</v>
      </c>
      <c r="F61" s="27">
        <f t="shared" si="1"/>
        <v>0</v>
      </c>
    </row>
    <row r="62" spans="1:6">
      <c r="A62" s="156" t="s">
        <v>172</v>
      </c>
      <c r="B62" s="92">
        <v>57238</v>
      </c>
      <c r="C62" s="87">
        <v>21235</v>
      </c>
      <c r="D62" s="87"/>
      <c r="E62" s="83">
        <v>36003</v>
      </c>
      <c r="F62" s="27">
        <f t="shared" si="1"/>
        <v>-21235</v>
      </c>
    </row>
    <row r="63" spans="1:6">
      <c r="A63" s="156" t="s">
        <v>155</v>
      </c>
      <c r="B63" s="92">
        <v>1190</v>
      </c>
      <c r="C63" s="87"/>
      <c r="D63" s="87"/>
      <c r="E63" s="83">
        <v>1190</v>
      </c>
      <c r="F63" s="27">
        <f t="shared" si="1"/>
        <v>0</v>
      </c>
    </row>
    <row r="64" spans="1:6">
      <c r="A64" s="156" t="s">
        <v>156</v>
      </c>
      <c r="B64" s="92">
        <v>351344</v>
      </c>
      <c r="C64" s="87"/>
      <c r="D64" s="87"/>
      <c r="E64" s="83">
        <v>351344</v>
      </c>
      <c r="F64" s="27">
        <f t="shared" si="1"/>
        <v>0</v>
      </c>
    </row>
    <row r="65" spans="1:6">
      <c r="A65" s="156" t="s">
        <v>157</v>
      </c>
      <c r="B65" s="92"/>
      <c r="C65" s="87">
        <v>11912</v>
      </c>
      <c r="D65" s="87">
        <v>11912</v>
      </c>
      <c r="E65" s="83"/>
      <c r="F65" s="27">
        <f t="shared" si="1"/>
        <v>0</v>
      </c>
    </row>
    <row r="66" spans="1:6">
      <c r="A66" s="156" t="s">
        <v>180</v>
      </c>
      <c r="B66" s="92"/>
      <c r="C66" s="87"/>
      <c r="D66" s="87">
        <v>33286</v>
      </c>
      <c r="E66" s="83">
        <v>33286</v>
      </c>
      <c r="F66" s="27">
        <f t="shared" si="1"/>
        <v>33286</v>
      </c>
    </row>
    <row r="67" spans="1:6">
      <c r="A67" s="156" t="s">
        <v>158</v>
      </c>
      <c r="B67" s="92">
        <v>1807</v>
      </c>
      <c r="C67" s="87"/>
      <c r="D67" s="87"/>
      <c r="E67" s="83">
        <v>1807</v>
      </c>
      <c r="F67" s="27">
        <f t="shared" si="1"/>
        <v>0</v>
      </c>
    </row>
    <row r="68" spans="1:6">
      <c r="A68" s="156" t="s">
        <v>179</v>
      </c>
      <c r="B68" s="92"/>
      <c r="C68" s="87"/>
      <c r="D68" s="87">
        <v>475</v>
      </c>
      <c r="E68" s="83">
        <v>475</v>
      </c>
      <c r="F68" s="27">
        <f t="shared" si="1"/>
        <v>475</v>
      </c>
    </row>
    <row r="69" spans="1:6">
      <c r="A69" s="156" t="s">
        <v>160</v>
      </c>
      <c r="B69" s="92">
        <v>50</v>
      </c>
      <c r="C69" s="87"/>
      <c r="D69" s="87"/>
      <c r="E69" s="83">
        <v>50</v>
      </c>
      <c r="F69" s="27">
        <f t="shared" si="1"/>
        <v>0</v>
      </c>
    </row>
    <row r="70" spans="1:6">
      <c r="A70" s="156" t="s">
        <v>161</v>
      </c>
      <c r="B70" s="92">
        <v>278212</v>
      </c>
      <c r="C70" s="87"/>
      <c r="D70" s="87"/>
      <c r="E70" s="83">
        <v>278212</v>
      </c>
      <c r="F70" s="27">
        <f t="shared" si="1"/>
        <v>0</v>
      </c>
    </row>
    <row r="71" spans="1:6">
      <c r="A71" s="156" t="s">
        <v>162</v>
      </c>
      <c r="B71" s="92">
        <v>6336</v>
      </c>
      <c r="C71" s="87"/>
      <c r="D71" s="87"/>
      <c r="E71" s="83">
        <v>6336</v>
      </c>
      <c r="F71" s="27">
        <f t="shared" si="1"/>
        <v>0</v>
      </c>
    </row>
    <row r="72" spans="1:6">
      <c r="A72" s="156" t="s">
        <v>163</v>
      </c>
      <c r="B72" s="92">
        <v>21790</v>
      </c>
      <c r="C72" s="87"/>
      <c r="D72" s="87"/>
      <c r="E72" s="83">
        <v>21790</v>
      </c>
      <c r="F72" s="27">
        <f t="shared" si="1"/>
        <v>0</v>
      </c>
    </row>
    <row r="73" spans="1:6">
      <c r="A73" s="156" t="s">
        <v>164</v>
      </c>
      <c r="B73" s="92">
        <v>523787</v>
      </c>
      <c r="C73" s="87"/>
      <c r="D73" s="87"/>
      <c r="E73" s="83">
        <v>523787</v>
      </c>
      <c r="F73" s="27">
        <f t="shared" si="1"/>
        <v>0</v>
      </c>
    </row>
    <row r="74" spans="1:6">
      <c r="A74" s="156" t="s">
        <v>174</v>
      </c>
      <c r="B74" s="92">
        <v>20000</v>
      </c>
      <c r="C74" s="87">
        <v>20000</v>
      </c>
      <c r="D74" s="87"/>
      <c r="E74" s="83"/>
      <c r="F74" s="27">
        <f t="shared" si="1"/>
        <v>-20000</v>
      </c>
    </row>
    <row r="75" spans="1:6">
      <c r="A75" s="158" t="s">
        <v>166</v>
      </c>
      <c r="B75" s="82">
        <v>174171</v>
      </c>
      <c r="C75" s="83"/>
      <c r="D75" s="83"/>
      <c r="E75" s="87">
        <v>174171</v>
      </c>
      <c r="F75" s="27">
        <f t="shared" si="1"/>
        <v>0</v>
      </c>
    </row>
    <row r="76" spans="1:6">
      <c r="A76" s="158" t="s">
        <v>33</v>
      </c>
      <c r="B76" s="82">
        <v>104250</v>
      </c>
      <c r="C76" s="83">
        <v>104250</v>
      </c>
      <c r="D76" s="83">
        <v>104250</v>
      </c>
      <c r="E76" s="87">
        <v>104250</v>
      </c>
      <c r="F76" s="27">
        <f t="shared" si="1"/>
        <v>0</v>
      </c>
    </row>
    <row r="77" spans="1:6">
      <c r="A77" s="158" t="s">
        <v>32</v>
      </c>
      <c r="B77" s="82">
        <v>45600</v>
      </c>
      <c r="C77" s="83">
        <v>45600</v>
      </c>
      <c r="D77" s="83">
        <v>45600</v>
      </c>
      <c r="E77" s="87">
        <v>45600</v>
      </c>
      <c r="F77" s="27">
        <f t="shared" si="1"/>
        <v>0</v>
      </c>
    </row>
    <row r="78" spans="1:6">
      <c r="A78" s="158" t="s">
        <v>31</v>
      </c>
      <c r="B78" s="82">
        <v>429978</v>
      </c>
      <c r="C78" s="83">
        <v>452100</v>
      </c>
      <c r="D78" s="83">
        <v>506856</v>
      </c>
      <c r="E78" s="87">
        <v>484734</v>
      </c>
      <c r="F78" s="27">
        <f t="shared" si="1"/>
        <v>54756</v>
      </c>
    </row>
    <row r="79" spans="1:6">
      <c r="A79" s="158" t="s">
        <v>30</v>
      </c>
      <c r="B79" s="82">
        <v>2660</v>
      </c>
      <c r="C79" s="83">
        <v>2660</v>
      </c>
      <c r="D79" s="83">
        <v>1710</v>
      </c>
      <c r="E79" s="87">
        <v>1710</v>
      </c>
      <c r="F79" s="27">
        <f t="shared" si="1"/>
        <v>-950</v>
      </c>
    </row>
    <row r="80" spans="1:6">
      <c r="A80" s="158" t="s">
        <v>29</v>
      </c>
      <c r="B80" s="82">
        <v>222781</v>
      </c>
      <c r="C80" s="83">
        <v>201979</v>
      </c>
      <c r="D80" s="83">
        <v>233936</v>
      </c>
      <c r="E80" s="87">
        <v>254738</v>
      </c>
      <c r="F80" s="27">
        <f t="shared" si="1"/>
        <v>31957</v>
      </c>
    </row>
    <row r="81" spans="1:6">
      <c r="A81" s="158" t="s">
        <v>167</v>
      </c>
      <c r="B81" s="82">
        <v>1</v>
      </c>
      <c r="C81" s="83">
        <v>3206</v>
      </c>
      <c r="D81" s="83">
        <v>3205</v>
      </c>
      <c r="E81" s="87"/>
      <c r="F81" s="27">
        <f t="shared" si="1"/>
        <v>-1</v>
      </c>
    </row>
    <row r="82" spans="1:6">
      <c r="A82" s="158" t="s">
        <v>28</v>
      </c>
      <c r="B82" s="82">
        <v>175744</v>
      </c>
      <c r="C82" s="83"/>
      <c r="D82" s="83">
        <v>218256</v>
      </c>
      <c r="E82" s="87">
        <v>394000</v>
      </c>
      <c r="F82" s="27">
        <f t="shared" si="1"/>
        <v>218256</v>
      </c>
    </row>
    <row r="83" spans="1:6">
      <c r="A83" s="158" t="s">
        <v>27</v>
      </c>
      <c r="B83" s="82"/>
      <c r="C83" s="83">
        <v>12538</v>
      </c>
      <c r="D83" s="83">
        <v>12538</v>
      </c>
      <c r="E83" s="87"/>
      <c r="F83" s="27">
        <f t="shared" si="1"/>
        <v>0</v>
      </c>
    </row>
    <row r="84" spans="1:6">
      <c r="A84" s="158" t="s">
        <v>26</v>
      </c>
      <c r="B84" s="82">
        <v>1250</v>
      </c>
      <c r="C84" s="83">
        <v>1250</v>
      </c>
      <c r="D84" s="83">
        <v>1250</v>
      </c>
      <c r="E84" s="87">
        <v>1250</v>
      </c>
      <c r="F84" s="27">
        <f t="shared" si="1"/>
        <v>0</v>
      </c>
    </row>
    <row r="85" spans="1:6">
      <c r="A85" s="158" t="s">
        <v>25</v>
      </c>
      <c r="B85" s="82">
        <v>18988</v>
      </c>
      <c r="C85" s="83">
        <v>18988</v>
      </c>
      <c r="D85" s="83">
        <v>17865</v>
      </c>
      <c r="E85" s="87">
        <v>17865</v>
      </c>
      <c r="F85" s="27">
        <f t="shared" si="1"/>
        <v>-1123</v>
      </c>
    </row>
    <row r="86" spans="1:6">
      <c r="A86" s="158" t="s">
        <v>24</v>
      </c>
      <c r="B86" s="82">
        <v>60293</v>
      </c>
      <c r="C86" s="83">
        <v>25151</v>
      </c>
      <c r="D86" s="83">
        <v>25150</v>
      </c>
      <c r="E86" s="87">
        <v>60292</v>
      </c>
      <c r="F86" s="27">
        <f t="shared" si="1"/>
        <v>-1</v>
      </c>
    </row>
    <row r="87" spans="1:6" ht="15.75" thickBot="1">
      <c r="A87" s="158" t="s">
        <v>23</v>
      </c>
      <c r="B87" s="82">
        <v>99111</v>
      </c>
      <c r="C87" s="83">
        <v>48356</v>
      </c>
      <c r="D87" s="83">
        <v>56834</v>
      </c>
      <c r="E87" s="87">
        <v>107589</v>
      </c>
      <c r="F87" s="27">
        <f t="shared" si="1"/>
        <v>8478</v>
      </c>
    </row>
    <row r="88" spans="1:6" ht="15.75" thickBot="1">
      <c r="A88" s="159" t="s">
        <v>145</v>
      </c>
      <c r="B88" s="134">
        <v>2658591</v>
      </c>
      <c r="C88" s="129">
        <v>1433206</v>
      </c>
      <c r="D88" s="129">
        <v>1709202</v>
      </c>
      <c r="E88" s="99">
        <v>2934587</v>
      </c>
      <c r="F88" s="130">
        <f t="shared" si="1"/>
        <v>275996</v>
      </c>
    </row>
    <row r="89" spans="1:6" ht="15.75" thickBot="1">
      <c r="A89" s="119"/>
      <c r="B89" s="120"/>
      <c r="C89" s="120"/>
      <c r="D89" s="120"/>
      <c r="E89" s="120"/>
      <c r="F89" s="152">
        <f>F47-F88</f>
        <v>82282</v>
      </c>
    </row>
  </sheetData>
  <mergeCells count="3">
    <mergeCell ref="C2:D2"/>
    <mergeCell ref="B1:E1"/>
    <mergeCell ref="C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CC</vt:lpstr>
      <vt:lpstr>FF</vt:lpstr>
      <vt:lpstr>WCD Oct-10</vt:lpstr>
      <vt:lpstr>WCD Nov-10</vt:lpstr>
      <vt:lpstr>WCD Dec -10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2011-01-22T05:11:46Z</dcterms:modified>
</cp:coreProperties>
</file>