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3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45" i="1"/>
  <c r="E16"/>
  <c r="B45"/>
  <c r="B12"/>
  <c r="B52"/>
  <c r="B48"/>
  <c r="D17"/>
  <c r="C16"/>
  <c r="C17" s="1"/>
  <c r="D16"/>
  <c r="D45" s="1"/>
  <c r="E17" l="1"/>
  <c r="C18"/>
  <c r="E18" l="1"/>
  <c r="C19"/>
  <c r="E19" l="1"/>
  <c r="C20"/>
  <c r="C21" l="1"/>
  <c r="E20"/>
  <c r="C22" l="1"/>
  <c r="E21"/>
  <c r="C23" l="1"/>
  <c r="E22"/>
  <c r="C24" l="1"/>
  <c r="E23"/>
  <c r="C25" l="1"/>
  <c r="E24"/>
  <c r="C26" l="1"/>
  <c r="E25"/>
  <c r="C27" l="1"/>
  <c r="E26"/>
  <c r="C28" l="1"/>
  <c r="E27"/>
  <c r="C29" l="1"/>
  <c r="E28"/>
  <c r="C30" l="1"/>
  <c r="E29"/>
  <c r="C31" l="1"/>
  <c r="E30"/>
  <c r="C32" l="1"/>
  <c r="E31"/>
  <c r="C33" l="1"/>
  <c r="E32"/>
  <c r="C34" l="1"/>
  <c r="E33"/>
  <c r="C35" l="1"/>
  <c r="E34"/>
  <c r="C36" l="1"/>
  <c r="E35"/>
  <c r="C37" l="1"/>
  <c r="E36"/>
  <c r="C38" l="1"/>
  <c r="E37"/>
  <c r="C39" l="1"/>
  <c r="E38"/>
  <c r="C40" l="1"/>
  <c r="E39"/>
  <c r="C41" l="1"/>
  <c r="E40"/>
  <c r="C42" l="1"/>
  <c r="E41"/>
  <c r="C43" l="1"/>
  <c r="E42"/>
  <c r="C44" l="1"/>
  <c r="E43"/>
  <c r="E44" l="1"/>
  <c r="B53" l="1"/>
  <c r="B54" s="1"/>
</calcChain>
</file>

<file path=xl/comments1.xml><?xml version="1.0" encoding="utf-8"?>
<comments xmlns="http://schemas.openxmlformats.org/spreadsheetml/2006/main">
  <authors>
    <author>Author</author>
  </authors>
  <commentList>
    <comment ref="D15" authorId="0">
      <text>
        <r>
          <rPr>
            <b/>
            <sz val="8"/>
            <color indexed="81"/>
            <rFont val="Tahoma"/>
            <charset val="1"/>
          </rPr>
          <t>Author:</t>
        </r>
        <r>
          <rPr>
            <sz val="8"/>
            <color indexed="81"/>
            <rFont val="Tahoma"/>
            <charset val="1"/>
          </rPr>
          <t xml:space="preserve">
NO OF DAYS FROM SHARES ISSUED</t>
        </r>
      </text>
    </comment>
  </commentList>
</comments>
</file>

<file path=xl/sharedStrings.xml><?xml version="1.0" encoding="utf-8"?>
<sst xmlns="http://schemas.openxmlformats.org/spreadsheetml/2006/main" count="54" uniqueCount="54">
  <si>
    <t>PAT</t>
  </si>
  <si>
    <t>Pref. Dividend @9%</t>
  </si>
  <si>
    <t xml:space="preserve">Issued on 15/10/2009 of Rs. 5,00,00,000/-  </t>
  </si>
  <si>
    <t>Number of Equity Shares issued during the year</t>
  </si>
  <si>
    <t>15.10.09</t>
  </si>
  <si>
    <t>20.02.10</t>
  </si>
  <si>
    <t>22.02.10</t>
  </si>
  <si>
    <t>24.02.10</t>
  </si>
  <si>
    <t>26.02.10</t>
  </si>
  <si>
    <t>28.02.10</t>
  </si>
  <si>
    <t>01.03.10</t>
  </si>
  <si>
    <t>03.03.10</t>
  </si>
  <si>
    <t>05.03.10</t>
  </si>
  <si>
    <t>07.03.10</t>
  </si>
  <si>
    <t>09.03.10</t>
  </si>
  <si>
    <t>11.03.10</t>
  </si>
  <si>
    <t>13.03.10</t>
  </si>
  <si>
    <t>15.03.10</t>
  </si>
  <si>
    <t>17.03.10</t>
  </si>
  <si>
    <t>19.03.10</t>
  </si>
  <si>
    <t>20.03.10</t>
  </si>
  <si>
    <t>21.03.10</t>
  </si>
  <si>
    <t>22.03.10</t>
  </si>
  <si>
    <t>23.03.10</t>
  </si>
  <si>
    <t>24.03.10</t>
  </si>
  <si>
    <t>25.03.10</t>
  </si>
  <si>
    <t>26.03.10</t>
  </si>
  <si>
    <t>27.03.10</t>
  </si>
  <si>
    <t>28.03.10</t>
  </si>
  <si>
    <t>29.03.10</t>
  </si>
  <si>
    <t>30.03.10</t>
  </si>
  <si>
    <t>31.03.10</t>
  </si>
  <si>
    <t>(5,00,000 Pref Shares of Rs. 10/- each)</t>
  </si>
  <si>
    <t xml:space="preserve">Amt. Rs. </t>
  </si>
  <si>
    <t>Date Of Issue</t>
  </si>
  <si>
    <t>31.03.2009</t>
  </si>
  <si>
    <t>Profit Available to Equity Shareholders</t>
  </si>
  <si>
    <t>Particulars</t>
  </si>
  <si>
    <t>Amount</t>
  </si>
  <si>
    <t>Statement Showing Profit Available to Equity Shareholders</t>
  </si>
  <si>
    <t>Number of Shares O/S</t>
  </si>
  <si>
    <t>No. of O/S Days</t>
  </si>
  <si>
    <t>Calculation of EPS</t>
  </si>
  <si>
    <t>Period Begins on</t>
  </si>
  <si>
    <t>Period Ends on</t>
  </si>
  <si>
    <t>Total Days During The Period</t>
  </si>
  <si>
    <t>Weighted Avg. no of shares</t>
  </si>
  <si>
    <t>CALULATION OF EPS AS PER AS-20</t>
  </si>
  <si>
    <t>Profit Available to Equity Shareholders    (a)</t>
  </si>
  <si>
    <t>Weighted Average Number of Shares       (b)</t>
  </si>
  <si>
    <t>Basic EPS                                                                 © = a/b</t>
  </si>
  <si>
    <t xml:space="preserve">       Verified the calculations and ensured that EPS has been arrived at appropriately.</t>
  </si>
  <si>
    <t xml:space="preserve">XYZ (INDIA) LIMITED </t>
  </si>
  <si>
    <t>STATUTORY AUDIT FOR THE YEAR ENDED 31.03.20XX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</si>
</sst>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2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name val="Bookman Old Style"/>
      <family val="1"/>
    </font>
    <font>
      <b/>
      <sz val="11"/>
      <color theme="1"/>
      <name val="Bookman Old Style"/>
      <family val="1"/>
    </font>
    <font>
      <b/>
      <sz val="11"/>
      <name val="Bookman Old Style"/>
      <family val="1"/>
    </font>
    <font>
      <b/>
      <sz val="10"/>
      <name val="Bookman Old Style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0"/>
      <name val="Tahoma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2" xfId="0" applyFont="1" applyBorder="1"/>
    <xf numFmtId="2" fontId="1" fillId="0" borderId="2" xfId="0" applyNumberFormat="1" applyFont="1" applyBorder="1"/>
    <xf numFmtId="0" fontId="0" fillId="0" borderId="2" xfId="0" applyBorder="1"/>
    <xf numFmtId="0" fontId="6" fillId="0" borderId="1" xfId="0" applyFont="1" applyBorder="1"/>
    <xf numFmtId="2" fontId="6" fillId="0" borderId="1" xfId="0" applyNumberFormat="1" applyFont="1" applyBorder="1"/>
    <xf numFmtId="0" fontId="5" fillId="0" borderId="2" xfId="0" applyFont="1" applyBorder="1"/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Fill="1" applyBorder="1"/>
    <xf numFmtId="1" fontId="0" fillId="0" borderId="0" xfId="0" applyNumberFormat="1"/>
    <xf numFmtId="0" fontId="7" fillId="0" borderId="0" xfId="0" applyFont="1"/>
    <xf numFmtId="0" fontId="8" fillId="0" borderId="0" xfId="0" applyFont="1" applyAlignment="1">
      <alignment horizontal="left" readingOrder="2"/>
    </xf>
    <xf numFmtId="0" fontId="9" fillId="2" borderId="3" xfId="0" applyFont="1" applyFill="1" applyBorder="1" applyAlignment="1">
      <alignment horizontal="left" vertical="justify" wrapText="1"/>
    </xf>
    <xf numFmtId="0" fontId="1" fillId="2" borderId="1" xfId="0" applyFont="1" applyFill="1" applyBorder="1" applyAlignment="1">
      <alignment horizontal="left" vertical="justify" wrapText="1"/>
    </xf>
    <xf numFmtId="0" fontId="0" fillId="2" borderId="1" xfId="0" applyFont="1" applyFill="1" applyBorder="1" applyAlignment="1">
      <alignment horizontal="left" vertical="justify" wrapText="1"/>
    </xf>
    <xf numFmtId="0" fontId="2" fillId="2" borderId="1" xfId="0" applyFont="1" applyFill="1" applyBorder="1" applyAlignment="1">
      <alignment horizontal="left" vertical="justify" wrapText="1"/>
    </xf>
    <xf numFmtId="0" fontId="9" fillId="0" borderId="0" xfId="0" applyFont="1"/>
    <xf numFmtId="0" fontId="6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6"/>
  <sheetViews>
    <sheetView tabSelected="1" workbookViewId="0">
      <selection activeCell="D52" sqref="D52"/>
    </sheetView>
  </sheetViews>
  <sheetFormatPr defaultRowHeight="15"/>
  <cols>
    <col min="1" max="1" width="49.85546875" customWidth="1"/>
    <col min="2" max="2" width="17.42578125" customWidth="1"/>
    <col min="3" max="3" width="18.85546875" customWidth="1"/>
    <col min="4" max="4" width="14.85546875" customWidth="1"/>
    <col min="5" max="5" width="16.42578125" customWidth="1"/>
  </cols>
  <sheetData>
    <row r="1" spans="1:5" ht="18.75">
      <c r="A1" s="13" t="s">
        <v>52</v>
      </c>
    </row>
    <row r="2" spans="1:5" ht="18.75">
      <c r="A2" s="13" t="s">
        <v>53</v>
      </c>
    </row>
    <row r="3" spans="1:5" ht="18.75">
      <c r="A3" s="13" t="s">
        <v>47</v>
      </c>
      <c r="C3" s="14"/>
    </row>
    <row r="4" spans="1:5">
      <c r="C4" s="14"/>
    </row>
    <row r="5" spans="1:5">
      <c r="C5" s="14"/>
      <c r="D5" s="14"/>
    </row>
    <row r="6" spans="1:5">
      <c r="A6" t="s">
        <v>39</v>
      </c>
      <c r="D6" s="14"/>
    </row>
    <row r="7" spans="1:5">
      <c r="A7" s="6" t="s">
        <v>37</v>
      </c>
      <c r="B7" s="6" t="s">
        <v>38</v>
      </c>
      <c r="D7" s="14"/>
    </row>
    <row r="8" spans="1:5">
      <c r="A8" s="3" t="s">
        <v>0</v>
      </c>
      <c r="B8" s="4"/>
      <c r="C8" s="1"/>
    </row>
    <row r="9" spans="1:5">
      <c r="A9" s="3" t="s">
        <v>1</v>
      </c>
      <c r="B9" s="3"/>
      <c r="C9" s="1"/>
    </row>
    <row r="10" spans="1:5">
      <c r="A10" s="3" t="s">
        <v>2</v>
      </c>
      <c r="B10" s="4"/>
      <c r="C10" s="1"/>
    </row>
    <row r="11" spans="1:5">
      <c r="A11" s="3" t="s">
        <v>32</v>
      </c>
      <c r="B11" s="5"/>
    </row>
    <row r="12" spans="1:5">
      <c r="A12" s="6" t="s">
        <v>36</v>
      </c>
      <c r="B12" s="7">
        <f>+B8-B10</f>
        <v>0</v>
      </c>
    </row>
    <row r="13" spans="1:5">
      <c r="A13" s="1"/>
    </row>
    <row r="14" spans="1:5">
      <c r="A14" s="1" t="s">
        <v>3</v>
      </c>
      <c r="B14" s="1"/>
      <c r="C14" s="1"/>
    </row>
    <row r="15" spans="1:5" ht="36" customHeight="1">
      <c r="A15" s="18" t="s">
        <v>34</v>
      </c>
      <c r="B15" s="16" t="s">
        <v>33</v>
      </c>
      <c r="C15" s="16" t="s">
        <v>40</v>
      </c>
      <c r="D15" s="17" t="s">
        <v>41</v>
      </c>
      <c r="E15" s="15" t="s">
        <v>46</v>
      </c>
    </row>
    <row r="16" spans="1:5">
      <c r="A16" s="8" t="s">
        <v>35</v>
      </c>
      <c r="B16" s="3">
        <v>500000</v>
      </c>
      <c r="C16" s="3">
        <f>+B16</f>
        <v>500000</v>
      </c>
      <c r="D16" s="5">
        <f>30+31+30+31+31+30+14</f>
        <v>197</v>
      </c>
      <c r="E16" s="5">
        <f>+C16/365*D16</f>
        <v>269863.01369863015</v>
      </c>
    </row>
    <row r="17" spans="1:5">
      <c r="A17" s="3" t="s">
        <v>4</v>
      </c>
      <c r="B17" s="3"/>
      <c r="C17" s="3">
        <f>+C16+B17</f>
        <v>500000</v>
      </c>
      <c r="D17" s="5">
        <f>17+30+31+31+19</f>
        <v>128</v>
      </c>
      <c r="E17" s="5">
        <f t="shared" ref="E17:E44" si="0">+C17/365*D17</f>
        <v>175342.46575342465</v>
      </c>
    </row>
    <row r="18" spans="1:5">
      <c r="A18" s="3" t="s">
        <v>5</v>
      </c>
      <c r="B18" s="3"/>
      <c r="C18" s="3">
        <f>+C17+B18</f>
        <v>500000</v>
      </c>
      <c r="D18" s="5">
        <v>2</v>
      </c>
      <c r="E18" s="5">
        <f t="shared" si="0"/>
        <v>2739.7260273972602</v>
      </c>
    </row>
    <row r="19" spans="1:5">
      <c r="A19" s="3" t="s">
        <v>6</v>
      </c>
      <c r="B19" s="3"/>
      <c r="C19" s="3">
        <f t="shared" ref="C19:C44" si="1">+C18+B19</f>
        <v>500000</v>
      </c>
      <c r="D19" s="5">
        <v>2</v>
      </c>
      <c r="E19" s="5">
        <f t="shared" si="0"/>
        <v>2739.7260273972602</v>
      </c>
    </row>
    <row r="20" spans="1:5">
      <c r="A20" s="3" t="s">
        <v>7</v>
      </c>
      <c r="B20" s="3"/>
      <c r="C20" s="3">
        <f t="shared" si="1"/>
        <v>500000</v>
      </c>
      <c r="D20" s="5">
        <v>2</v>
      </c>
      <c r="E20" s="5">
        <f t="shared" si="0"/>
        <v>2739.7260273972602</v>
      </c>
    </row>
    <row r="21" spans="1:5">
      <c r="A21" s="3" t="s">
        <v>8</v>
      </c>
      <c r="B21" s="3"/>
      <c r="C21" s="3">
        <f t="shared" si="1"/>
        <v>500000</v>
      </c>
      <c r="D21" s="5">
        <v>2</v>
      </c>
      <c r="E21" s="5">
        <f t="shared" si="0"/>
        <v>2739.7260273972602</v>
      </c>
    </row>
    <row r="22" spans="1:5">
      <c r="A22" s="3" t="s">
        <v>9</v>
      </c>
      <c r="B22" s="3"/>
      <c r="C22" s="3">
        <f t="shared" si="1"/>
        <v>500000</v>
      </c>
      <c r="D22" s="5">
        <v>1</v>
      </c>
      <c r="E22" s="5">
        <f t="shared" si="0"/>
        <v>1369.8630136986301</v>
      </c>
    </row>
    <row r="23" spans="1:5">
      <c r="A23" s="3" t="s">
        <v>10</v>
      </c>
      <c r="B23" s="3"/>
      <c r="C23" s="3">
        <f t="shared" si="1"/>
        <v>500000</v>
      </c>
      <c r="D23" s="5">
        <v>2</v>
      </c>
      <c r="E23" s="5">
        <f t="shared" si="0"/>
        <v>2739.7260273972602</v>
      </c>
    </row>
    <row r="24" spans="1:5">
      <c r="A24" s="3" t="s">
        <v>11</v>
      </c>
      <c r="B24" s="3"/>
      <c r="C24" s="3">
        <f t="shared" si="1"/>
        <v>500000</v>
      </c>
      <c r="D24" s="5">
        <v>2</v>
      </c>
      <c r="E24" s="5">
        <f t="shared" si="0"/>
        <v>2739.7260273972602</v>
      </c>
    </row>
    <row r="25" spans="1:5">
      <c r="A25" s="3" t="s">
        <v>12</v>
      </c>
      <c r="B25" s="3"/>
      <c r="C25" s="3">
        <f t="shared" si="1"/>
        <v>500000</v>
      </c>
      <c r="D25" s="5">
        <v>2</v>
      </c>
      <c r="E25" s="5">
        <f t="shared" si="0"/>
        <v>2739.7260273972602</v>
      </c>
    </row>
    <row r="26" spans="1:5">
      <c r="A26" s="3" t="s">
        <v>13</v>
      </c>
      <c r="B26" s="3"/>
      <c r="C26" s="3">
        <f t="shared" si="1"/>
        <v>500000</v>
      </c>
      <c r="D26" s="5">
        <v>2</v>
      </c>
      <c r="E26" s="5">
        <f t="shared" si="0"/>
        <v>2739.7260273972602</v>
      </c>
    </row>
    <row r="27" spans="1:5">
      <c r="A27" s="3" t="s">
        <v>14</v>
      </c>
      <c r="B27" s="3"/>
      <c r="C27" s="3">
        <f t="shared" si="1"/>
        <v>500000</v>
      </c>
      <c r="D27" s="5">
        <v>2</v>
      </c>
      <c r="E27" s="5">
        <f t="shared" si="0"/>
        <v>2739.7260273972602</v>
      </c>
    </row>
    <row r="28" spans="1:5">
      <c r="A28" s="3" t="s">
        <v>15</v>
      </c>
      <c r="B28" s="3"/>
      <c r="C28" s="3">
        <f t="shared" si="1"/>
        <v>500000</v>
      </c>
      <c r="D28" s="5">
        <v>2</v>
      </c>
      <c r="E28" s="5">
        <f t="shared" si="0"/>
        <v>2739.7260273972602</v>
      </c>
    </row>
    <row r="29" spans="1:5">
      <c r="A29" s="3" t="s">
        <v>16</v>
      </c>
      <c r="B29" s="3"/>
      <c r="C29" s="3">
        <f t="shared" si="1"/>
        <v>500000</v>
      </c>
      <c r="D29" s="5">
        <v>2</v>
      </c>
      <c r="E29" s="5">
        <f t="shared" si="0"/>
        <v>2739.7260273972602</v>
      </c>
    </row>
    <row r="30" spans="1:5">
      <c r="A30" s="3" t="s">
        <v>17</v>
      </c>
      <c r="B30" s="3"/>
      <c r="C30" s="3">
        <f t="shared" si="1"/>
        <v>500000</v>
      </c>
      <c r="D30" s="5">
        <v>2</v>
      </c>
      <c r="E30" s="5">
        <f t="shared" si="0"/>
        <v>2739.7260273972602</v>
      </c>
    </row>
    <row r="31" spans="1:5">
      <c r="A31" s="3" t="s">
        <v>18</v>
      </c>
      <c r="B31" s="3"/>
      <c r="C31" s="3">
        <f t="shared" si="1"/>
        <v>500000</v>
      </c>
      <c r="D31" s="5">
        <v>2</v>
      </c>
      <c r="E31" s="5">
        <f t="shared" si="0"/>
        <v>2739.7260273972602</v>
      </c>
    </row>
    <row r="32" spans="1:5">
      <c r="A32" s="3" t="s">
        <v>19</v>
      </c>
      <c r="B32" s="3"/>
      <c r="C32" s="3">
        <f t="shared" si="1"/>
        <v>500000</v>
      </c>
      <c r="D32" s="5">
        <v>1</v>
      </c>
      <c r="E32" s="5">
        <f t="shared" si="0"/>
        <v>1369.8630136986301</v>
      </c>
    </row>
    <row r="33" spans="1:5">
      <c r="A33" s="3" t="s">
        <v>20</v>
      </c>
      <c r="B33" s="3"/>
      <c r="C33" s="3">
        <f t="shared" si="1"/>
        <v>500000</v>
      </c>
      <c r="D33" s="5">
        <v>1</v>
      </c>
      <c r="E33" s="5">
        <f t="shared" si="0"/>
        <v>1369.8630136986301</v>
      </c>
    </row>
    <row r="34" spans="1:5">
      <c r="A34" s="3" t="s">
        <v>21</v>
      </c>
      <c r="B34" s="3"/>
      <c r="C34" s="3">
        <f t="shared" si="1"/>
        <v>500000</v>
      </c>
      <c r="D34" s="5">
        <v>1</v>
      </c>
      <c r="E34" s="5">
        <f t="shared" si="0"/>
        <v>1369.8630136986301</v>
      </c>
    </row>
    <row r="35" spans="1:5">
      <c r="A35" s="3" t="s">
        <v>22</v>
      </c>
      <c r="B35" s="3"/>
      <c r="C35" s="3">
        <f t="shared" si="1"/>
        <v>500000</v>
      </c>
      <c r="D35" s="5">
        <v>1</v>
      </c>
      <c r="E35" s="5">
        <f t="shared" si="0"/>
        <v>1369.8630136986301</v>
      </c>
    </row>
    <row r="36" spans="1:5">
      <c r="A36" s="3" t="s">
        <v>23</v>
      </c>
      <c r="B36" s="3"/>
      <c r="C36" s="3">
        <f t="shared" si="1"/>
        <v>500000</v>
      </c>
      <c r="D36" s="5">
        <v>1</v>
      </c>
      <c r="E36" s="5">
        <f t="shared" si="0"/>
        <v>1369.8630136986301</v>
      </c>
    </row>
    <row r="37" spans="1:5">
      <c r="A37" s="3" t="s">
        <v>24</v>
      </c>
      <c r="B37" s="3"/>
      <c r="C37" s="3">
        <f t="shared" si="1"/>
        <v>500000</v>
      </c>
      <c r="D37" s="5">
        <v>1</v>
      </c>
      <c r="E37" s="5">
        <f t="shared" si="0"/>
        <v>1369.8630136986301</v>
      </c>
    </row>
    <row r="38" spans="1:5">
      <c r="A38" s="3" t="s">
        <v>25</v>
      </c>
      <c r="B38" s="3"/>
      <c r="C38" s="3">
        <f t="shared" si="1"/>
        <v>500000</v>
      </c>
      <c r="D38" s="5">
        <v>1</v>
      </c>
      <c r="E38" s="5">
        <f t="shared" si="0"/>
        <v>1369.8630136986301</v>
      </c>
    </row>
    <row r="39" spans="1:5">
      <c r="A39" s="3" t="s">
        <v>26</v>
      </c>
      <c r="B39" s="3"/>
      <c r="C39" s="3">
        <f t="shared" si="1"/>
        <v>500000</v>
      </c>
      <c r="D39" s="5">
        <v>1</v>
      </c>
      <c r="E39" s="5">
        <f t="shared" si="0"/>
        <v>1369.8630136986301</v>
      </c>
    </row>
    <row r="40" spans="1:5">
      <c r="A40" s="3" t="s">
        <v>27</v>
      </c>
      <c r="B40" s="3"/>
      <c r="C40" s="3">
        <f t="shared" si="1"/>
        <v>500000</v>
      </c>
      <c r="D40" s="5">
        <v>1</v>
      </c>
      <c r="E40" s="5">
        <f t="shared" si="0"/>
        <v>1369.8630136986301</v>
      </c>
    </row>
    <row r="41" spans="1:5">
      <c r="A41" s="3" t="s">
        <v>28</v>
      </c>
      <c r="B41" s="3"/>
      <c r="C41" s="3">
        <f t="shared" si="1"/>
        <v>500000</v>
      </c>
      <c r="D41" s="5">
        <v>1</v>
      </c>
      <c r="E41" s="5">
        <f t="shared" si="0"/>
        <v>1369.8630136986301</v>
      </c>
    </row>
    <row r="42" spans="1:5">
      <c r="A42" s="3" t="s">
        <v>29</v>
      </c>
      <c r="B42" s="3"/>
      <c r="C42" s="3">
        <f t="shared" si="1"/>
        <v>500000</v>
      </c>
      <c r="D42" s="5">
        <v>1</v>
      </c>
      <c r="E42" s="5">
        <f t="shared" si="0"/>
        <v>1369.8630136986301</v>
      </c>
    </row>
    <row r="43" spans="1:5">
      <c r="A43" s="3" t="s">
        <v>30</v>
      </c>
      <c r="B43" s="3"/>
      <c r="C43" s="3">
        <f t="shared" si="1"/>
        <v>500000</v>
      </c>
      <c r="D43" s="5">
        <v>1</v>
      </c>
      <c r="E43" s="5">
        <f t="shared" si="0"/>
        <v>1369.8630136986301</v>
      </c>
    </row>
    <row r="44" spans="1:5">
      <c r="A44" s="3" t="s">
        <v>31</v>
      </c>
      <c r="B44" s="3"/>
      <c r="C44" s="3">
        <f t="shared" si="1"/>
        <v>500000</v>
      </c>
      <c r="D44" s="5">
        <v>1</v>
      </c>
      <c r="E44" s="5">
        <f t="shared" si="0"/>
        <v>1369.8630136986301</v>
      </c>
    </row>
    <row r="45" spans="1:5">
      <c r="A45" s="10"/>
      <c r="B45" s="9">
        <f>SUM(B16:B44)</f>
        <v>500000</v>
      </c>
      <c r="C45" s="9"/>
      <c r="D45" s="9">
        <f>SUM(D16:D44)</f>
        <v>365</v>
      </c>
      <c r="E45" s="6">
        <f>+SUM(E16:E44)</f>
        <v>499999.99999999971</v>
      </c>
    </row>
    <row r="46" spans="1:5">
      <c r="A46" s="11" t="s">
        <v>43</v>
      </c>
      <c r="B46" s="2">
        <v>39904</v>
      </c>
    </row>
    <row r="47" spans="1:5">
      <c r="A47" s="11" t="s">
        <v>44</v>
      </c>
      <c r="B47" s="2">
        <v>40268</v>
      </c>
    </row>
    <row r="48" spans="1:5">
      <c r="A48" s="11" t="s">
        <v>45</v>
      </c>
      <c r="B48" s="12">
        <f>+B47-B46+1</f>
        <v>365</v>
      </c>
    </row>
    <row r="51" spans="1:2">
      <c r="A51" s="20" t="s">
        <v>42</v>
      </c>
      <c r="B51" s="21"/>
    </row>
    <row r="52" spans="1:2">
      <c r="A52" s="21" t="s">
        <v>48</v>
      </c>
      <c r="B52" s="21">
        <f>+B8-B10</f>
        <v>0</v>
      </c>
    </row>
    <row r="53" spans="1:2">
      <c r="A53" s="21" t="s">
        <v>49</v>
      </c>
      <c r="B53" s="21">
        <f>ROUND(+E45,0)</f>
        <v>500000</v>
      </c>
    </row>
    <row r="54" spans="1:2">
      <c r="A54" s="20" t="s">
        <v>50</v>
      </c>
      <c r="B54" s="21">
        <f>ROUND(+B52/B53,2)</f>
        <v>0</v>
      </c>
    </row>
    <row r="56" spans="1:2">
      <c r="A56" s="19" t="s">
        <v>51</v>
      </c>
    </row>
  </sheetData>
  <pageMargins left="0.7" right="0.7" top="0.75" bottom="0.75" header="0.3" footer="0.3"/>
  <pageSetup scale="77" orientation="portrait" verticalDpi="0" r:id="rId1"/>
  <legacyDrawing r:id="rId2"/>
  <oleObjects>
    <oleObject progId="Paint.Picture" shapeId="1026" r:id="rId3"/>
    <oleObject progId="Paint.Picture" shapeId="1027" r:id="rId4"/>
    <oleObject progId="Paint.Picture" shapeId="1029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2011-01-04T05:02:11Z</dcterms:modified>
</cp:coreProperties>
</file>