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400" windowHeight="10170" activeTab="2"/>
  </bookViews>
  <sheets>
    <sheet name="Depreciation" sheetId="1" r:id="rId1"/>
    <sheet name="PSW_Sheet" sheetId="4" state="veryHidden" r:id="rId2"/>
    <sheet name="Readme" sheetId="5" r:id="rId3"/>
  </sheets>
  <definedNames>
    <definedName name="DataEntered">Depreciation!$N$12</definedName>
    <definedName name="PSWInput_0_0" hidden="1">Depreciation!$E$5</definedName>
    <definedName name="PSWInput_0_1" hidden="1">Depreciation!$E$6</definedName>
    <definedName name="PSWInput_0_10" hidden="1">Depreciation!$F$44</definedName>
    <definedName name="PSWInput_0_11" hidden="1">Depreciation!$F$45</definedName>
    <definedName name="PSWInput_0_12" hidden="1">Depreciation!$F$46</definedName>
    <definedName name="PSWInput_0_13" hidden="1">Depreciation!$F$47</definedName>
    <definedName name="PSWInput_0_2" hidden="1">Depreciation!$E$7</definedName>
    <definedName name="PSWInput_0_3" hidden="1">Depreciation!$E$8</definedName>
    <definedName name="PSWInput_0_4" hidden="1">Depreciation!$F$38</definedName>
    <definedName name="PSWInput_0_5" hidden="1">Depreciation!$F$39</definedName>
    <definedName name="PSWInput_0_6" hidden="1">Depreciation!$F$40</definedName>
    <definedName name="PSWInput_0_7" hidden="1">Depreciation!$F$41</definedName>
    <definedName name="PSWInput_0_8" hidden="1">Depreciation!$F$42</definedName>
    <definedName name="PSWInput_0_9" hidden="1">Depreciation!$F$43</definedName>
    <definedName name="PSWOutput_0" hidden="1">Depreciation!$A$1:$K$49</definedName>
    <definedName name="SpreadsheetWEBApplicationId" hidden="1">PSW_Sheet!$A$15</definedName>
    <definedName name="SpreadsheetWEBDataID" hidden="1">PSW_Sheet!$A$16</definedName>
    <definedName name="SpreadsheetWEBInternalConnection" hidden="1">PSW_Sheet!$A$12</definedName>
    <definedName name="SpreadsheetWEBUserName" hidden="1">PSW_Sheet!$A$13</definedName>
    <definedName name="SpreadsheetWEBUserRole" hidden="1">PSW_Sheet!$A$14</definedName>
  </definedNames>
  <calcPr calcId="125725"/>
</workbook>
</file>

<file path=xl/calcChain.xml><?xml version="1.0" encoding="utf-8"?>
<calcChain xmlns="http://schemas.openxmlformats.org/spreadsheetml/2006/main">
  <c r="M13" i="1"/>
  <c r="M12"/>
  <c r="O12"/>
  <c r="P13"/>
  <c r="P14"/>
  <c r="P15"/>
  <c r="P16"/>
  <c r="P17"/>
  <c r="P18"/>
  <c r="P19"/>
  <c r="P20"/>
  <c r="P21"/>
  <c r="N11"/>
  <c r="N10"/>
  <c r="P12"/>
  <c r="E25"/>
  <c r="C47" l="1"/>
  <c r="C46"/>
  <c r="C45"/>
  <c r="C44"/>
  <c r="C43"/>
  <c r="C42"/>
  <c r="C41"/>
  <c r="C40"/>
  <c r="C39"/>
  <c r="C38"/>
  <c r="D40"/>
  <c r="D39"/>
  <c r="D38"/>
  <c r="I38"/>
  <c r="G38"/>
  <c r="E38"/>
  <c r="N12" l="1"/>
  <c r="C25" s="1"/>
  <c r="D25" l="1"/>
  <c r="C21"/>
  <c r="C20"/>
  <c r="C19"/>
  <c r="C18"/>
  <c r="C17"/>
  <c r="C16"/>
  <c r="C15"/>
  <c r="C14"/>
  <c r="C13"/>
  <c r="C12"/>
  <c r="F25" l="1"/>
  <c r="G25" s="1"/>
  <c r="H25" s="1"/>
  <c r="C26" s="1"/>
  <c r="E12"/>
  <c r="D12"/>
  <c r="F12" s="1"/>
  <c r="G12" s="1"/>
  <c r="H12" s="1"/>
  <c r="E13"/>
  <c r="D13"/>
  <c r="F13" s="1"/>
  <c r="G13" s="1"/>
  <c r="H13" s="1"/>
  <c r="E14"/>
  <c r="D14"/>
  <c r="D15" s="1"/>
  <c r="D16" s="1"/>
  <c r="E15"/>
  <c r="F15" s="1"/>
  <c r="E16"/>
  <c r="F16" s="1"/>
  <c r="E17"/>
  <c r="D17"/>
  <c r="F17" s="1"/>
  <c r="E18"/>
  <c r="D18"/>
  <c r="F18" s="1"/>
  <c r="E19"/>
  <c r="D19"/>
  <c r="F19" s="1"/>
  <c r="E20"/>
  <c r="D20"/>
  <c r="F20" s="1"/>
  <c r="E21"/>
  <c r="D21"/>
  <c r="F21" s="1"/>
  <c r="H38"/>
  <c r="D26" l="1"/>
  <c r="O13" s="1"/>
  <c r="F14"/>
  <c r="G14" s="1"/>
  <c r="H14" s="1"/>
  <c r="E26" l="1"/>
  <c r="E39"/>
  <c r="G39"/>
  <c r="H39" s="1"/>
  <c r="I39" s="1"/>
  <c r="F26"/>
  <c r="G26" s="1"/>
  <c r="H26" s="1"/>
  <c r="G15"/>
  <c r="E40" l="1"/>
  <c r="G40"/>
  <c r="H40" s="1"/>
  <c r="I40" s="1"/>
  <c r="D41" s="1"/>
  <c r="C27"/>
  <c r="H15"/>
  <c r="G16"/>
  <c r="D27" l="1"/>
  <c r="H16"/>
  <c r="G17"/>
  <c r="O14" l="1"/>
  <c r="M14" s="1"/>
  <c r="E27" s="1"/>
  <c r="F27" s="1"/>
  <c r="G27" s="1"/>
  <c r="H27" s="1"/>
  <c r="C28" s="1"/>
  <c r="E41"/>
  <c r="G41"/>
  <c r="H41" s="1"/>
  <c r="I41" s="1"/>
  <c r="D42" s="1"/>
  <c r="H17"/>
  <c r="G18"/>
  <c r="D28" l="1"/>
  <c r="H18"/>
  <c r="G19"/>
  <c r="O15" l="1"/>
  <c r="M15" s="1"/>
  <c r="E28" s="1"/>
  <c r="F28" s="1"/>
  <c r="G28" s="1"/>
  <c r="H28" s="1"/>
  <c r="C29" s="1"/>
  <c r="E42"/>
  <c r="G42"/>
  <c r="H42" s="1"/>
  <c r="I42" s="1"/>
  <c r="D43" s="1"/>
  <c r="H19"/>
  <c r="G20"/>
  <c r="D29" l="1"/>
  <c r="H20"/>
  <c r="G21"/>
  <c r="H21" s="1"/>
  <c r="O16" l="1"/>
  <c r="M16" s="1"/>
  <c r="E29" s="1"/>
  <c r="F29" s="1"/>
  <c r="G29" s="1"/>
  <c r="H29" s="1"/>
  <c r="E43"/>
  <c r="G43"/>
  <c r="H43" s="1"/>
  <c r="I43" s="1"/>
  <c r="D44" s="1"/>
  <c r="C30" l="1"/>
  <c r="O17" l="1"/>
  <c r="M17" s="1"/>
  <c r="D30"/>
  <c r="E44"/>
  <c r="G44"/>
  <c r="H44" s="1"/>
  <c r="I44" s="1"/>
  <c r="D45" s="1"/>
  <c r="E30"/>
  <c r="F30" s="1"/>
  <c r="G30" s="1"/>
  <c r="H30" s="1"/>
  <c r="C31" s="1"/>
  <c r="O18" l="1"/>
  <c r="M18" s="1"/>
  <c r="D31"/>
  <c r="E31"/>
  <c r="F31" s="1"/>
  <c r="G31" s="1"/>
  <c r="H31" s="1"/>
  <c r="C32" s="1"/>
  <c r="O19" l="1"/>
  <c r="M19" s="1"/>
  <c r="D32"/>
  <c r="E45"/>
  <c r="G45"/>
  <c r="H45" s="1"/>
  <c r="I45" s="1"/>
  <c r="D46" s="1"/>
  <c r="E32"/>
  <c r="F32" s="1"/>
  <c r="G32" s="1"/>
  <c r="H32" s="1"/>
  <c r="C33" s="1"/>
  <c r="O20" l="1"/>
  <c r="M20" s="1"/>
  <c r="D33"/>
  <c r="E33"/>
  <c r="F33" s="1"/>
  <c r="G33" s="1"/>
  <c r="H33" s="1"/>
  <c r="C34" s="1"/>
  <c r="O21" l="1"/>
  <c r="M21" s="1"/>
  <c r="D34"/>
  <c r="E46"/>
  <c r="G46"/>
  <c r="H46" s="1"/>
  <c r="I46" s="1"/>
  <c r="D47" s="1"/>
  <c r="E34"/>
  <c r="F34" s="1"/>
  <c r="G34" s="1"/>
  <c r="H34" s="1"/>
  <c r="E47" l="1"/>
  <c r="G47"/>
  <c r="H47" s="1"/>
  <c r="I47" s="1"/>
</calcChain>
</file>

<file path=xl/sharedStrings.xml><?xml version="1.0" encoding="utf-8"?>
<sst xmlns="http://schemas.openxmlformats.org/spreadsheetml/2006/main" count="80" uniqueCount="65">
  <si>
    <t>Year</t>
  </si>
  <si>
    <t>Depreciable Amount</t>
  </si>
  <si>
    <t>Depreciation Rate</t>
  </si>
  <si>
    <t>Depreciation Expense</t>
  </si>
  <si>
    <t>Accumulated Depreciation</t>
  </si>
  <si>
    <t>Year-End Book Value</t>
  </si>
  <si>
    <t>Depreciation Per Unit</t>
  </si>
  <si>
    <t>Hours Used</t>
  </si>
  <si>
    <t xml:space="preserve">  Units of Production Method</t>
  </si>
  <si>
    <t xml:space="preserve">  Double -Declining Balance Method</t>
  </si>
  <si>
    <t xml:space="preserve">  Straight-Line Method</t>
  </si>
  <si>
    <t xml:space="preserve">  Initial Value:</t>
  </si>
  <si>
    <t xml:space="preserve">  Estimated Salvage Value:</t>
  </si>
  <si>
    <t xml:space="preserve">  Useful Life:</t>
  </si>
  <si>
    <t xml:space="preserve">  Estimated productive capacity (time units):</t>
  </si>
  <si>
    <t>DEPRECIATION METHODS</t>
  </si>
  <si>
    <t>UEsFBgAAAAAAAAAAAAAAAAAAAAAAAA%3d%3d</t>
  </si>
  <si>
    <t>&gt;&gt;</t>
  </si>
  <si>
    <t>1)</t>
  </si>
  <si>
    <t>Visit the site below:</t>
  </si>
  <si>
    <t>http://www.spreadsheetweb.com/getting_started.htm</t>
  </si>
  <si>
    <t>2)</t>
  </si>
  <si>
    <t>Login to page with your new account information.</t>
  </si>
  <si>
    <t>3)</t>
  </si>
  <si>
    <t>In order to see more online applications created with PSW you can check the link below:</t>
  </si>
  <si>
    <t>http://www.spreadsheetweb.com/demos.htm</t>
  </si>
  <si>
    <t>Copyright (c) 2009 Pagos, Inc. http://www.pagos.com/</t>
  </si>
  <si>
    <t>Follow the steps to enable your Depreciation Calculator.</t>
  </si>
  <si>
    <t>Your Depreciation Calculator is ready to use. Following steps are for online use.</t>
  </si>
  <si>
    <t>You will only need the username and password to create your Depreciation Calculator.</t>
  </si>
  <si>
    <t>Click "Add Web Application" to upload this file. Your Depreciation Calculator will be created automatically.</t>
  </si>
  <si>
    <t>You can simply use the Depreciation Calculator from that link or place it on your website.</t>
  </si>
  <si>
    <t>Your Depreciation Calculator will look like:</t>
  </si>
  <si>
    <t>This template is prepared for calculating and simulating depreciation using 3 different methods:</t>
  </si>
  <si>
    <t>1.</t>
  </si>
  <si>
    <t>2.</t>
  </si>
  <si>
    <t>3.</t>
  </si>
  <si>
    <t>Single Line Method</t>
  </si>
  <si>
    <t>Double -Declining Balance Method</t>
  </si>
  <si>
    <t>Units of Production Method</t>
  </si>
  <si>
    <t>Double Rate</t>
  </si>
  <si>
    <t>1 minus</t>
  </si>
  <si>
    <t xml:space="preserve"> %3c%3fxml+version%3d%221.0%22+encoding%3d%22utf-16%22%3f%3e%0d%0a%3cWizardSettings+xmlns%3axsi%3d%22http%3a%2f%2fwww.w3.org%2f2001%2fXMLSchema-instance%22+xmlns%3axsd%3d%22http%3a%2f%2fwww.w3.org%2f2001%2fXMLSchema%22%3e%0d%0a++%3cCss%3e%0a.Class445%7bfont-family%3a+Calibri%3b+font-size%3a11pt%3b+color%3aBlack%3btext-decoration%3anone%3bborder%3a+0.5pt++None++Black+%3bbackground-color%3aWhite%3b+text-align%3aleft%3bvertical-align%3abottom%3b%7d%0a.Class446%7bfont-family%3a+Calibri%3b+font-size%3a11pt%3b+color%3aBlack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23376091+%3bbackground-color%3aWhite%3b+text-align%3aleft%3bvertical-align%3abottom%3b%7d%0a.Class447%7bfont-family%3a+Calibri%3b+font-size%3a11pt%3b+color%3aBlack%3btext-decoration%3anone%3bborder-right-style%3a+Solid+%3bborder-top-width%3a+0.5pt+%3bborder-left-width%3a+0.5pt+%3bborder-right-width%3a+1.5pt+%3bborder-bottom-width%3a+0.5pt+%3bborder-top-color%3a+Black+%3bborder-left-color%3a+Black+%3bborder-right-color%3a+%23376091+%3bborder-bottom-color%3a+Black+%3bbackground-color%3aWhite%3b+text-align%3aleft%3bvertical-align%3abottom%3b%7d%0a.Class448%7bfont-family%3a+Calibri%3b+font-size%3a11pt%3b+color%3aBlack%3btext-decoration%3anone%3bborder-top-style%3a+Solid+%3bborder-left-style%3a+Solid+%3bborder-top-width%3a+1.5pt+%3bborder-left-width%3a+1.5pt+%3bborder-right-width%3a+0.5pt+%3bborder-bottom-width%3a+0.5pt+%3bborder-top-color%3a+%23376091+%3bborder-left-color%3a+%23376091+%3bborder-right-color%3a+Black+%3bborder-bottom-color%3a+Black+%3bbackground-color%3a%23F8F7F2%3b+text-align%3aleft%3bvertical-align%3abottom%3b%7d%0a.Class449%7bfont-family%3a+Calibri%3b+font-size%3a11pt%3b+color%3aBlack%3btext-decoration%3anone%3bborder-top-style%3a+Solid+%3bborder-bottom-style%3a+Solid+%3bborder-top-width%3a+1.5pt+%3bborder-left-width%3a+0.5pt+%3bborder-right-width%3a+0.5pt+%3bborder-bottom-width%3a+1.5pt+%3bborder-top-color%3a+%23376091+%3bborder-left-color%3a+Black+%3bborder-right-color%3a+Black+%3bborder-bottom-color%3a+%23D99795+%3bbackground-color%3a%23F8F7F2%3b+text-align%3aleft%3bvertical-align%3abottom%3b%7d%0a.Class450%7bfont-family%3a+Calibri%3b+font-size%3a11pt%3b+color%3aBlack%3btext-decoration%3anone%3bborder-top-style%3a+Solid+%3bborder-top-width%3a+1.5pt+%3bborder-left-width%3a+0.5pt+%3bborder-right-width%3a+0.5pt+%3bborder-bottom-width%3a+0.5pt+%3bborder-top-color%3a+%23376091+%3bborder-left-color%3a+Black+%3bborder-right-color%3a+Black+%3bborder-bottom-color%3a+Black+%3bbackground-color%3a%23F8F7F2%3b+text-align%3aleft%3bvertical-align%3abottom%3b%7d%0a.Class451%7bfont-family%3a+Calibri%3b+font-size%3a11pt%3b+color%3aBlack%3btext-decoration%3anone%3bborder-top-style%3a+Solid+%3bborder-right-style%3a+Solid+%3bborder-top-width%3a+1.5pt+%3bborder-left-width%3a+0.5pt+%3bborder-right-width%3a+1.5pt+%3bborder-bottom-width%3a+0.5pt+%3bborder-top-color%3a+%23376091+%3bborder-left-color%3a+Black+%3bborder-right-color%3a+%23254061+%3bborder-bottom-color%3a+Black+%3bbackground-color%3a%23F8F7F2%3b+text-align%3aleft%3bvertical-align%3abottom%3b%7d%0a.Class452%7bfont-family%3a+Calibri%3b+font-size%3a11pt%3b+color%3aBlack%3btext-decoration%3anone%3bborder-left-style%3a+Solid+%3bborder-top-width%3a+0.5pt+%3bborder-left-width%3a+1.5pt+%3bborder-right-width%3a+0.5pt+%3bborder-bottom-width%3a+0.5pt+%3bborder-top-color%3a+Black+%3bborder-left-color%3a+%23254061+%3bborder-right-color%3a+Black+%3bborder-bottom-color%3a+Black+%3bbackground-color%3aWhite%3b+text-align%3aleft%3bvertical-align%3abottom%3b%7d%0a.Class453%7bfont-family%3a+Calibri%3b+font-size%3a11pt%3b+color%3aBlack%3btext-decoration%3anone%3bborder-left-style%3a+Solid+%3bborder-right-style%3a+Solid+%3bborder-top-width%3a+0.5pt+%3bborder-left-width%3a+1.5pt+%3bborder-right-width%3a+1.5pt+%3bborder-bottom-width%3a+0.5pt+%3bborder-top-color%3a+Black+%3bborder-left-color%3a+%23376091+%3bborder-right-color%3a+%23D99795+%3bborder-bottom-color%3a+Black+%3bbackground-color%3a%23F8F7F2%3b+text-align%3aleft%3bvertical-align%3abottom%3b%7d%0a.Class454%7bfont-family%3a+Calibri%3b+font-size%3a16pt%3b+color%3aWhite%3bfont-weight%3a+bold%3btext-decoration%3anone%3bborder-top-style%3a+Solid+%3bborder-left-style%3a+Solid+%3bborder-bottom-style%3a+Solid+%3bborder-top-width%3a+1.5pt+%3bborder-left-width%3a+1.5pt+%3bborder-right-width%3a+0.5pt+%3bborder-bottom-width%3a+1.5pt+%3bborder-top-color%3a+%23D99795+%3bborder-left-color%3a+%23D99795+%3bborder-right-color%3a+Black+%3bborder-bottom-color%3a+%23953735+%3bbackground-color%3a%23974807%3b+text-align%3acenter%3bvertical-align%3abottom%3b%7d%0a.Class455%7bfont-family%3a+Calibri%3b+font-size%3a11pt%3b+color%3aBlack%3btext-decoration%3anone%3bborder-left-style%3a+Solid+%3bborder-top-width%3a+0.5pt+%3bborder-left-width%3a+1.5pt+%3bborder-right-width%3a+0.5pt+%3bborder-bottom-width%3a+0.5pt+%3bborder-top-color%3a+Black+%3bborder-left-color%3a+%23953735+%3bborder-right-color%3a+Black+%3bborder-bottom-color%3a+Black+%3bbackground-color%3a%23F8F7F2%3b+text-align%3aleft%3bvertical-align%3abottom%3b%7d%0a.Class456%7bfont-family%3a+Calibri%3b+font-size%3a11pt%3b+color%3aBlack%3btext-decoration%3anone%3bborder%3a+0.5pt++None++Black+%3bbackground-color%3a%23F8F7F2%3b+text-align%3aleft%3bvertical-align%3abottom%3b%7d%0a.Class457%7bfont-family%3a+Calibri%3b+font-size%3a11pt%3b+color%3aBlack%3btext-decoration%3anone%3bborder-right-style%3a+Solid+%3bborder-top-width%3a+0.5pt+%3bborder-left-width%3a+0.5pt+%3bborder-right-width%3a+1.5pt+%3bborder-bottom-width%3a+0.5pt+%3bborder-top-color%3a+Black+%3bborder-left-color%3a+Black+%3bborder-right-color%3a+%23254061+%3bborder-bottom-color%3a+Black+%3bbackground-color%3a%23F8F7F2%3b+text-align%3aleft%3bvertical-align%3abottom%3b%7d%0a.Class458%7bfont-family%3a+Calibri%3b+font-size%3a11pt%3b+color%3aBlack%3btext-decoration%3anone%3bborder-left-style%3a+Solid+%3bborder-top-width%3a+0.5pt+%3bborder-left-width%3a+1.5pt+%3bborder-right-width%3a+0.5pt+%3bborder-bottom-width%3a+0.5pt+%3bborder-top-color%3a+Black+%3bborder-left-color%3a+%23376091+%3bborder-right-color%3a+Black+%3bborder-bottom-color%3a+Black+%3bbackground-color%3a%23F8F7F2%3b+text-align%3aleft%3bvertical-align%3abottom%3b%7d%0a.Class459%7bfont-family%3a+Calibri%3b+font-size%3a11pt%3b+color%3aBlack%3btext-decoration%3anone%3bborder-top-style%3a+Solid+%3bborder-bottom-style%3a+Solid+%3bborder-top-width%3a+1.5pt+%3bborder-left-width%3a+0.5pt+%3bborder-right-width%3a+0.5pt+%3bborder-bottom-width%3a+1.0pt+%3bborder-top-color%3a+%23953735+%3bborder-left-color%3a+Black+%3bborder-right-color%3a+Black+%3bborder-bottom-color%3a+%23D99795+%3bbackground-color%3a%23F8F7F2%3b+text-align%3aleft%3bvertical-align%3abottom%3b%7d%0a.Class460%7bfont-family%3a+Calibri%3b+font-size%3a11pt%3b+color%3aBlack%3btext-decoration%3anone%3bborder-left-style%3a+Solid+%3bborder-right-style%3a+Solid+%3bborder-top-width%3a+0.5pt+%3bborder-left-width%3a+1.5pt+%3bborder-right-width%3a+1.0pt+%3bborder-bottom-width%3a+0.5pt+%3bborder-top-color%3a+Black+%3bborder-left-color%3a+%23376091+%3bborder-right-color%3a+%23D99795+%3bborder-bottom-color%3a+Black+%3bbackground-color%3a%23F8F7F2%3b+text-align%3aleft%3bvertical-align%3abottom%3b%7d%0a.Class461%7bfont-family%3a+Calibri%3b+font-size%3a11pt%3b+color%3aWhite%3bfont-weight%3a+bold%3btext-decoration%3anone%3bborder-style%3a+Solid+%3bborder-top-width%3a+1.0pt+%3bborder-left-width%3a+1.0pt+%3bborder-right-width%3a+0.5pt+%3bborder-bottom-width%3a+0.5pt+%3bborder-top-color%3a+%23D99795+%3bborder-left-color%3a+%23D99795+%3bborder-right-color%3a+%23953735+%3bborder-bottom-color%3a+%23D99795+%3bbackground-color%3a%23974807%3b+text-align%3aleft%3bvertical-align%3abottom%3b%7d%0a.Class462%7bfont-family%3a+Calibri%3b+font-size%3a11pt%3b+color%3aBlack%3btext-decoration%3anone%3bborder-style%3a+Solid+%3bborder-top-width%3a+1.0pt+%3bborder-left-width%3a+0.5pt+%3bborder-right-width%3a+1.0pt+%3bborder-bottom-width%3a+0.5pt+%3bborder-top-color%3a+%23D99795+%3bborder-left-color%3a+%23953735+%3bborder-right-color%3a+%23953735+%3bborder-bottom-color%3a+%23D99795+%3bbackground-color%3aWhite%3b+text-align%3acenter%3bvertical-align%3abottom%3b%7d%0a.Class463%7bfont-family%3a+Calibri%3b+font-size%3a11pt%3b+color%3aBlack%3btext-decoration%3anone%3bborder-left-style%3a+Solid+%3bborder-top-width%3a+0.5pt+%3bborder-left-width%3a+1.0pt+%3bborder-right-width%3a+0.5pt+%3bborder-bottom-width%3a+0.5pt+%3bborder-top-color%3a+Black+%3bborder-left-color%3a+%23953735+%3bborder-right-color%3a+Black+%3bborder-bottom-color%3a+Black+%3bbackground-color%3a%23F8F7F2%3b+text-align%3aleft%3bvertical-align%3abottom%3b%7d%0a.Class464%7bfont-family%3a+Calibri%3b+font-size%3a11pt%3b+color%3aWhite%3bfont-weight%3a+bold%3btext-decoration%3anone%3bborder-style%3a+Solid+%3bborder-top-width%3a+0.5pt+%3bborder-left-width%3a+1.0pt+%3bborder-right-width%3a+0.5pt+%3bborder-bottom-width%3a+0.5pt+%3bborder-top-color%3a+%23D99795+%3bborder-left-color%3a+%23D99795+%3bborder-right-color%3a+%23953735+%3bborder-bottom-color%3a+%23D99795+%3bbackground-color%3a%23974807%3b+text-align%3aleft%3bvertical-align%3abottom%3b%7d%0a.Class465%7bfont-family%3a+Calibri%3b+font-size%3a11pt%3b+color%3aBlack%3btext-decoration%3anone%3bborder-style%3a+Solid+%3bborder-top-width%3a+0.5pt+%3bborder-left-width%3a+0.5pt+%3bborder-right-width%3a+1.0pt+%3bborder-bottom-width%3a+0.5pt+%3bborder-top-color%3a+%23D99795+%3bborder-left-color%3a+%23953735+%3bborder-right-color%3a+%23953735+%3bborder-bottom-color%3a+%23D99795+%3bbackground-color%3aWhite%3b+text-align%3acenter%3bvertical-align%3abottom%3b%7d%0a.Class466%7bfont-family%3a+Calibri%3b+font-size%3a11pt%3b+color%3aWhite%3bfont-weight%3a+bold%3btext-decoration%3anone%3bborder-style%3a+Solid+%3bborder-top-width%3a+0.5pt+%3bborder-left-width%3a+1.0pt+%3bborder-right-width%3a+0.5pt+%3bborder-bottom-width%3a+1.0pt+%3bborder-top-color%3a+%23D99795+%3bborder-left-color%3a+%23D99795+%3bborder-right-color%3a+%23953735+%3bborder-bottom-color%3a+%23953735+%3bbackground-color%3a%23974807%3b+text-align%3aleft%3bvertical-align%3abottom%3b%7d%0a.Class467%7bfont-family%3a+Calibri%3b+font-size%3a11pt%3b+color%3aBlack%3btext-decoration%3anone%3bborder-style%3a+Solid+%3bborder-top-width%3a+0.5pt+%3bborder-left-width%3a+0.5pt+%3bborder-right-width%3a+1.0pt+%3bborder-bottom-width%3a+1.0pt+%3bborder-top-color%3a+%23D99795+%3bborder-left-color%3a+%23953735+%3bborder-right-color%3a+%23953735+%3bborder-bottom-color%3a+%23953735+%3bbackground-color%3aWhite%3b+text-align%3acenter%3bvertical-align%3abottom%3b%7d%0a.Class468%7bfont-family%3a+Calibri%3b+font-size%3a11pt%3b+color%3aBlack%3btext-decoration%3anone%3bborder-top-style%3a+Solid+%3bborder-bottom-style%3a+Solid+%3bborder-top-width%3a+1.0pt+%3bborder-left-width%3a+0.5pt+%3bborder-right-width%3a+0.5pt+%3bborder-bottom-width%3a+0.5pt+%3bborder-top-color%3a+%23953735+%3bborder-left-color%3a+Black+%3bborder-right-color%3a+Black+%3bborder-bottom-color%3a+%23D99795+%3bbackground-color%3a%23F8F7F2%3b+text-align%3aleft%3bvertical-align%3abottom%3b%7d%0a.Class469%7bfont-family%3a+Calibri%3b+font-size%3a11pt%3b+color%3aBlack%3btext-decoration%3anone%3bborder-top-style%3a+Solid+%3bborder-top-width%3a+1.0pt+%3bborder-left-width%3a+0.5pt+%3bborder-right-width%3a+0.5pt+%3bborder-bottom-width%3a+0.5pt+%3bborder-top-color%3a+%23953735+%3bborder-left-color%3a+Black+%3bborder-right-color%3a+Black+%3bborder-bottom-color%3a+Black+%3bbackground-color%3a%23F8F7F2%3b+text-align%3aleft%3bvertical-align%3abottom%3b%7d%0a.Class470%7bfont-family%3a+Calibri%3b+font-size%3a11pt%3b+color%3aBlack%3btext-decoration%3anone%3bborder-left-style%3a+Solid+%3bborder-right-style%3a+Solid+%3bborder-top-width%3a+0.5pt+%3bborder-left-width%3a+1.5pt+%3bborder-right-width%3a+0.5pt+%3bborder-bottom-width%3a+0.5pt+%3bborder-top-color%3a+Black+%3bborder-left-color%3a+%23376091+%3bborder-right-color%3a+%23D99795+%3bborder-bottom-color%3a+Black+%3bbackground-color%3a%23F8F7F2%3b+text-align%3aleft%3bvertical-align%3abottom%3b%7d%0a.Class471%7bfont-family%3a+Calibri%3b+font-size%3a13pt%3b+color%3aBlack%3bfont-weight%3a+bold%3btext-decoration%3anone%3bborder-top-style%3a+Solid+%3bborder-left-style%3a+Solid+%3bborder-bottom-style%3a+Solid+%3bborder-width%3a+0.5pt+%3bborder-top-color%3a+%23D99795+%3bborder-left-color%3a+%23D99795+%3bborder-right-color%3a+Black+%3bborder-bottom-color%3a+%23953735+%3bbackground-color%3a%23EDEBDF%3b+text-align%3aleft%3bvertical-align%3abottom%3b%7d%0a.Class472%7bfont-family%3a+Calibri%3b+font-size%3a11pt%3b+color%3aBlack%3btext-decoration%3anone%3bborder-left-style%3a+Solid+%3bborder-bottom-style%3a+Solid+%3bborder-top-width%3a+0.5pt+%3bborder-left-width%3a+1.0pt+%3bborder-right-width%3a+0.5pt+%3bborder-bottom-width%3a+0.5pt+%3bborder-top-color%3a+Black+%3bborder-left-color%3a+%23953735+%3bborder-right-color%3a+Black+%3bborder-bottom-color%3a+%23953735+%3bbackground-color%3a%23F8F7F2%3b+text-align%3aleft%3bvertical-align%3abottom%3b%7d%0a.Class473%7bfont-family%3a+Calibri%3b+font-size%3a11pt%3b+color%3aBlack%3btext-decoration%3anone%3bborder-bottom-style%3a+Solid+%3bborder-width%3a+0.5pt+%3bborder-top-color%3a+Black+%3bborder-left-color%3a+Black+%3bborder-right-color%3a+Black+%3bborder-bottom-color%3a+%23953735+%3bbackground-color%3a%23F8F7F2%3b+text-align%3aleft%3bvertical-align%3abottom%3b%7d%0a.Class474%7bfont-family%3a+Calibri%3b+font-size%3a11pt%3b+color%3aBlack%3btext-decoration%3anone%3bborder-left-style%3a+Solid+%3bborder-right-style%3a+Solid+%3bborder-top-width%3a+0.5pt+%3bborder-left-width%3a+1.5pt+%3bborder-right-width%3a+0.5pt+%3bborder-bottom-width%3a+0.5pt+%3bborder-top-color%3a+Black+%3bborder-left-color%3a+%23376091+%3bborder-right-color%3a+%23953735+%3bborder-bottom-color%3a+Black+%3bbackground-color%3a%23F8F7F2%3b+text-align%3aleft%3bvertical-align%3abottom%3b%7d%0a.Class475%7bfont-family%3a+Calibri%3b+font-size%3a11pt%3b+color%3aBlack%3bfont-weight%3a+bold%3btext-decoration%3anone%3bborder-style%3a+Solid+%3bborder-top-width%3a+0.5pt+%3bborder-left-width%3a+0.5pt+%3bborder-right-width%3a+0.5pt+%3bborder-bottom-width%3a+1.0pt+%3bborder-color%3a+%23953735+%3bbackground-color%3a%23F2DDDC%3b+text-align%3acenter%3bvertical-align%3abottom%3b%7d%0a.Class476%7bfont-family%3a+Calibri%3b+font-size%3a11pt%3b+color%3aBlack%3bfont-weight%3a+bold%3btext-decoration%3anone%3bborder-style%3a+Solid+%3bborder-top-width%3a+0.5pt+%3bborder-left-width%3a+0.5pt+%3bborder-right-width%3a+1.0pt+%3bborder-bottom-width%3a+1.0pt+%3bborder-color%3a+%23953735+%3bbackground-color%3a%23F2DDDC%3b+text-align%3acenter%3bvertical-align%3abottom%3b%7d%0a.Class477%7bfont-family%3a+Calibri%3b+font-size%3a11pt%3b+color%3aBlack%3btext-decoration%3anone%3bborder-style%3a+Solid+%3bborder-top-width%3a+1.0pt+%3bborder-left-width%3a+0.5pt+%3bborder-right-width%3a+0.5pt+%3bborder-bottom-width%3a+0.5pt+%3bborder-top-color%3a+%23953735+%3bborder-left-color%3a+%23953735+%3bborder-right-color%3a+%23953735+%3bborder-bottom-color%3a+%23D99795+%3bbackground-color%3a%23F3F0F6%3b+text-align%3acenter%3bvertical-align%3abottom%3b%7d%0a.Class478%7bfont-family%3a+Calibri%3b+font-size%3a11pt%3b+color%3aBlack%3btext-decoration%3anone%3bborder-style%3a+Solid+%3bborder-top-width%3a+1.0pt+%3bborder-left-width%3a+0.5pt+%3bborder-right-width%3a+1.0pt+%3bborder-bottom-width%3a+0.5pt+%3bborder-top-color%3a+%23953735+%3bborder-left-color%3a+%23953735+%3bborder-right-color%3a+%23953735+%3bborder-bottom-color%3a+%23D99795+%3bbackground-color%3a%23F3F0F6%3b+text-align%3acenter%3bvertical-align%3abottom%3b%7d%0a.Class479%7bfont-family%3a+Calibri%3b+font-size%3a11pt%3b+color%3aBlack%3btext-decoration%3anone%3bborder-style%3a+Solid+%3bborder-width%3a+0.5pt+%3bborder-top-color%3a+%23D99795+%3bborder-left-color%3a+%23953735+%3bborder-right-color%3a+%23953735+%3bborder-bottom-color%3a+%23D99795+%3bbackground-color%3a%23F7F5F9%3b+text-align%3acenter%3bvertical-align%3abottom%3b%7d%0a.Class480%7bfont-family%3a+Calibri%3b+font-size%3a11pt%3b+color%3aBlack%3btext-decoration%3anone%3bborder-style%3a+Solid+%3bborder-top-width%3a+0.5pt+%3bborder-left-width%3a+0.5pt+%3bborder-right-width%3a+1.0pt+%3bborder-bottom-width%3a+0.5pt+%3bborder-top-color%3a+%23D99795+%3bborder-left-color%3a+%23953735+%3bborder-right-color%3a+%23953735+%3bborder-bottom-color%3a+%23D99795+%3bbackground-color%3a%23F7F5F9%3b+text-align%3acenter%3bvertical-align%3abottom%3b%7d%0a.Class481%7bfont-family%3a+Calibri%3b+font-size%3a11pt%3b+color%3aBlack%3btext-decoration%3anone%3bborder-style%3a+Solid+%3bborder-width%3a+0.5pt+%3bborder-top-color%3a+%23D99795+%3bborder-left-color%3a+%23953735+%3bborder-right-color%3a+%23953735+%3bborder-bottom-color%3a+%23D99795+%3bbackground-color%3a%23F3F0F6%3b+text-align%3acenter%3bvertical-align%3abottom%3b%7d%0a.Class482%7bfont-family%3a+Calibri%3b+font-size%3a11pt%3b+color%3aBlack%3btext-decoration%3anone%3bborder-style%3a+Solid+%3bborder-top-width%3a+0.5pt+%3bborder-left-width%3a+0.5pt+%3bborder-right-width%3a+1.0pt+%3bborder-bottom-width%3a+0.5pt+%3bborder-top-color%3a+%23D99795+%3bborder-left-color%3a+%23953735+%3bborder-right-color%3a+%23953735+%3bborder-bottom-color%3a+%23D99795+%3bbackground-color%3a%23F3F0F6%3b+text-align%3acenter%3bvertical-align%3abottom%3b%7d%0a.Class483%7bfont-family%3a+Calibri%3b+font-size%3a11pt%3b+color%3aBlack%3btext-decoration%3anone%3bborder-style%3a+Solid+%3bborder-top-width%3a+0.5pt+%3bborder-left-width%3a+0.5pt+%3bborder-right-width%3a+0.5pt+%3bborder-bottom-width%3a+1.0pt+%3bborder-top-color%3a+%23D99795+%3bborder-left-color%3a+%23953735+%3bborder-right-color%3a+%23953735+%3bborder-bottom-color%3a+%23953735+%3bbackground-color%3a%23F7F5F9%3b+text-align%3acenter%3bvertical-align%3abottom%3b%7d%0a.Class484%7bfont-family%3a+Calibri%3b+font-size%3a11pt%3b+color%3aBlack%3btext-decoration%3anone%3bborder-style%3a+Solid+%3bborder-top-width%3a+0.5pt+%3bborder-left-width%3a+0.5pt+%3bborder-right-width%3a+1.0pt+%3bborder-bottom-width%3a+1.0pt+%3bborder-top-color%3a+%23D99795+%3bborder-left-color%3a+%23953735+%3bborder-right-color%3a+%23953735+%3bborder-bottom-color%3a+%23953735+%3bbackground-color%3a%23F7F5F9%3b+text-align%3acenter%3bvertical-align%3abottom%3b%7d%0a.Class485%7bfont-family%3a+Calibri%3b+font-size%3a11pt%3b+color%3aBlack%3btext-decoration%3anone%3bborder-left-style%3a+Solid+%3bborder-bottom-style%3a+Solid+%3bborder-top-width%3a+0.5pt+%3bborder-left-width%3a+1.0pt+%3bborder-right-width%3a+0.5pt+%3bborder-bottom-width%3a+0.5pt+%3bborder-top-color%3a+Black+%3bborder-left-color%3a+%23953735+%3bborder-right-color%3a+Black+%3bborder-bottom-color%3a+%23D99795+%3bbackground-color%3a%23F8F7F2%3b+text-align%3aleft%3bvertical-align%3abottom%3b%7d%0a.Class486%7bfont-family%3a+Calibri%3b+font-size%3a11pt%3b+color%3aBlack%3btext-decoration%3anone%3bborder-bottom-style%3a+Solid+%3bborder-width%3a+0.5pt+%3bborder-top-color%3a+Black+%3bborder-left-color%3a+Black+%3bborder-right-color%3a+Black+%3bborder-bottom-color%3a+%23D99795+%3bbackground-color%3a%23F8F7F2%3b+text-align%3aleft%3bvertical-align%3abottom%3b%7d%0a.Class487%7bfont-family%3a+Calibri%3b+font-size%3a11pt%3b+color%3aBlack%3bfont-weight%3a+bold%3btext-decoration%3anone%3bborder-style%3a+Solid+%3bborder-top-width%3a+0.5pt+%3bborder-left-width%3a+0.5pt+%3bborder-right-width%3a+0.5pt+%3bborder-bottom-width%3a+1.0pt+%3bborder-top-color%3a+%23953735+%3bborder-left-color%3a+%23D99795+%3bborder-right-color%3a+%23953735+%3bborder-bottom-color%3a+%23953735+%3bbackground-color%3a%23F2DDDC%3b+text-align%3acenter%3bvertical-align%3abottom%3b%7d%0a.Class488%7bfont-family%3a+Calibri%3b+font-size%3a11pt%3b+color%3aBlack%3bfont-weight%3a+bold%3btext-decoration%3anone%3bborder-style%3a+Solid+%3bborder-top-width%3a+0.5pt+%3bborder-left-width%3a+0.5pt+%3bborder-right-width%3a+0.5pt+%3bborder-bottom-width%3a+1.0pt+%3bborder-top-color%3a+%23D99795+%3bborder-left-color%3a+%23953735+%3bborder-right-color%3a+%23953735+%3bborder-bottom-color%3a+%23953735+%3bbackground-color%3a%23F2DDDC%3b+text-align%3acenter%3bvertical-align%3abottom%3b%7d%0a.Class489%7bfont-family%3a+Calibri%3b+font-size%3a11pt%3b+color%3aBlack%3bfont-weight%3a+bold%3btext-decoration%3anone%3bborder-style%3a+Solid+%3bborder-top-width%3a+0.5pt+%3bborder-left-width%3a+0.5pt+%3bborder-right-width%3a+1.0pt+%3bborder-bottom-width%3a+1.0pt+%3bborder-top-color%3a+%23D99795+%3bborder-left-color%3a+%23953735+%3bborder-right-color%3a+%23953735+%3bborder-bottom-color%3a+%23953735+%3bbackground-color%3a%23F2DDDC%3b+text-align%3acenter%3bvertical-align%3abottom%3b%7d%0a.Class490%7bfont-family%3a+Calibri%3b+font-size%3a11pt%3b+color%3aBlack%3btext-decoration%3anone%3bborder-left-style%3a+Solid+%3bborder-right-style%3a+Solid+%3bborder-top-width%3a+0.5pt+%3bborder-left-width%3a+1.0pt+%3bborder-right-width%3a+1.5pt+%3bborder-bottom-width%3a+0.5pt+%3bborder-top-color%3a+Black+%3bborder-left-color%3a+%23953735+%3bborder-right-color%3a+%23254061+%3bborder-bottom-color%3a+Black+%3bbackground-color%3a%23F8F7F2%3b+text-align%3aleft%3bvertical-align%3abottom%3b%7d%0a.Class491%7bfont-family%3a+Calibri%3b+font-size%3a11pt%3b+color%3aBlack%3btext-decoration%3anone%3bborder-style%3a+Solid+%3bborder-top-width%3a+1.0pt+%3bborder-left-width%3a+0.5pt+%3bborder-right-width%3a+0.5pt+%3bborder-bottom-width%3a+0.5pt+%3bborder-top-color%3a+%23953735+%3bborder-left-color%3a+%23D99795+%3bborder-right-color%3a+%23D99795+%3bborder-bottom-color%3a+%23953735+%3bbackground-color%3a%23F3F0F6%3b+text-align%3acenter%3bvertical-align%3abottom%3b%7d%0a.Class492%7bfont-family%3a+Calibri%3b+font-size%3a11pt%3b+color%3aBlack%3btext-decoration%3anone%3bborder-style%3a+Solid+%3bborder-top-width%3a+1.0pt+%3bborder-left-width%3a+0.5pt+%3bborder-right-width%3a+0.5pt+%3bborder-bottom-width%3a+0.5pt+%3bborder-top-color%3a+%23953735+%3bborder-left-color%3a+%23D99795+%3bborder-right-color%3a+%23D99795+%3bborder-bottom-color%3a+%23953735+%3bbackground-color%3aWhite%3b+text-align%3acenter%3bvertical-align%3abottom%3b%7d%0a.Class493%7bfont-family%3a+Calibri%3b+font-size%3a11pt%3b+color%3aBlack%3btext-decoration%3anone%3bborder-style%3a+Solid+%3bborder-top-width%3a+1.0pt+%3bborder-left-width%3a+0.5pt+%3bborder-right-width%3a+1.0pt+%3bborder-bottom-width%3a+0.5pt+%3bborder-top-color%3a+%23953735+%3bborder-left-color%3a+%23D99795+%3bborder-right-color%3a+%23953735+%3bborder-bottom-color%3a+%23953735+%3bbackground-color%3a%23F3F0F6%3b+text-align%3acenter%3bvertical-align%3abottom%3b%7d%0a.Class494%7bfont-family%3a+Calibri%3b+font-size%3a11pt%3b+color%3aBlack%3btext-decoration%3anone%3bborder-style%3a+Solid+%3bborder-width%3a+0.5pt+%3bborder-top-color%3a+%23953735+%3bborder-left-color%3a+%23D99795+%3bborder-right-color%3a+%23D99795+%3bborder-bottom-color%3a+%23953735+%3bbackground-color%3a%23F7F5F9%3b+text-align%3acenter%3bvertical-align%3abottom%3b%7d%0a.Class495%7bfont-family%3a+Calibri%3b+font-size%3a11pt%3b+color%3aBlack%3btext-decoration%3anone%3bborder-style%3a+Solid+%3bborder-width%3a+0.5pt+%3bborder-top-color%3a+%23953735+%3bborder-left-color%3a+%23D99795+%3bborder-right-color%3a+%23D99795+%3bborder-bottom-color%3a+%23953735+%3bbackground-color%3aWhite%3b+text-align%3acenter%3bvertical-align%3abottom%3b%7d%0a.Class496%7bfont-family%3a+Calibri%3b+font-size%3a11pt%3b+color%3aBlack%3btext-decoration%3anone%3bborder-style%3a+Solid+%3bborder-top-width%3a+0.5pt+%3bborder-left-width%3a+0.5pt+%3bborder-right-width%3a+1.0pt+%3bborder-bottom-width%3a+0.5pt+%3bborder-top-color%3a+%23953735+%3bborder-left-color%3a+%23D99795+%3bborder-right-color%3a+%23953735+%3bborder-bottom-color%3a+%23953735+%3bbackground-color%3a%23F7F5F9%3b+text-align%3acenter%3bvertical-align%3abottom%3b%7d%0a.Class497%7bfont-family%3a+Calibri%3b+font-size%3a11pt%3b+color%3aBlack%3btext-decoration%3anone%3bborder-style%3a+Solid+%3bborder-width%3a+0.5pt+%3bborder-top-color%3a+%23953735+%3bborder-left-color%3a+%23D99795+%3bborder-right-color%3a+%23D99795+%3bborder-bottom-color%3a+%23953735+%3bbackground-color%3a%23F3F0F6%3b+text-align%3acenter%3bvertical-align%3abottom%3b%7d%0a.Class498%7bfont-family%3a+Calibri%3b+font-size%3a11pt%3b+color%3aBlack%3btext-decoration%3anone%3bborder-style%3a+Solid+%3bborder-top-width%3a+0.5pt+%3bborder-left-width%3a+0.5pt+%3bborder-right-width%3a+1.0pt+%3bborder-bottom-width%3a+0.5pt+%3bborder-top-color%3a+%23953735+%3bborder-left-color%3a+%23D99795+%3bborder-right-color%3a+%23953735+%3bborder-bottom-color%3a+%23953735+%3bbackground-color%3a%23F3F0F6%3b+text-align%3acenter%3bvertical-align%3abottom%3b%7d%0a.Class499%7bfont-family%3a+Calibri%3b+font-size%3a11pt%3b+color%3aBlack%3btext-decoration%3anone%3bborder-style%3a+Solid+%3bborder-top-width%3a+0.5pt+%3bborder-left-width%3a+0.5pt+%3bborder-right-width%3a+0.5pt+%3bborder-bottom-width%3a+1.0pt+%3bborder-top-color%3a+%23953735+%3bborder-left-color%3a+%23D99795+%3bborder-right-color%3a+%23D99795+%3bborder-bottom-color%3a+%23953735+%3bbackground-color%3a%23F7F5F9%3b+text-align%3acenter%3bvertical-align%3abottom%3b%7d%0a.Class500%7bfont-family%3a+Calibri%3b+font-size%3a11pt%3b+color%3aBlack%3btext-decoration%3anone%3bborder-style%3a+Solid+%3bborder-top-width%3a+0.5pt+%3bborder-left-width%3a+0.5pt+%3bborder-right-width%3a+0.5pt+%3bborder-bottom-width%3a+1.0pt+%3bborder-top-color%3a+%23953735+%3bborder-left-color%3a+%23D99795+%3bborder-right-color%3a+%23D99795+%3bborder-bottom-color%3a+%23953735+%3bbackground-color%3aWhite%3b+text-align%3acenter%3bvertical-align%3abottom%3b%7d%0a.Class501%7bfont-family%3a+Calibri%3b+font-size%3a11pt%3b+color%3aBlack%3btext-decoration%3anone%3bborder-style%3a+Solid+%3bborder-top-width%3a+0.5pt+%3bborder-left-width%3a+0.5pt+%3bborder-right-width%3a+1.0pt+%3bborder-bottom-width%3a+1.0pt+%3bborder-top-color%3a+%23953735+%3bborder-left-color%3a+%23D99795+%3bborder-right-color%3a+%23953735+%3bborder-bottom-color%3a+%23953735+%3bbackground-color%3a%23F7F5F9%3b+text-align%3acenter%3bvertical-align%3abottom%3b%7d%0a.Class502%7bfont-family%3a+Calibri%3b+font-size%3a11pt%3b+color%3aBlack%3btext-decoration%3anone%3bborder-left-style%3a+Solid+%3bborder-bottom-style%3a+Solid+%3bborder-top-width%3a+0.5pt+%3bborder-left-width%3a+1.5pt+%3bborder-right-width%3a+0.5pt+%3bborder-bottom-width%3a+1.5pt+%3bborder-top-color%3a+Black+%3bborder-left-color%3a+%23376091+%3bborder-right-color%3a+Black+%3bborder-bottom-color%3a+%23254061+%3bbackground-color%3a%23F8F7F2%3b+text-align%3aleft%3bvertical-align%3abottom%3b%7d%0a.Class503%7bfont-family%3a+Calibri%3b+font-size%3a11pt%3b+color%3aBlack%3btext-decoration%3anone%3bborder-top-style%3a+Solid+%3bborder-bottom-style%3a+Solid+%3bborder-top-width%3a+1.0pt+%3bborder-left-width%3a+0.5pt+%3bborder-right-width%3a+0.5pt+%3bborder-bottom-width%3a+1.5pt+%3bborder-top-color%3a+%23953735+%3bborder-left-color%3a+Black+%3bborder-right-color%3a+Black+%3bborder-bottom-color%3a+%23254061+%3bbackground-color%3a%23F8F7F2%3b+text-align%3aleft%3bvertical-align%3abottom%3b%7d%0a.Class504%7bfont-family%3a+Calibri%3b+font-size%3a11pt%3b+color%3aBlack%3btext-decoration%3anone%3bborder-right-style%3a+Solid+%3bborder-bottom-style%3a+Solid+%3bborder-top-width%3a+0.5pt+%3bborder-left-width%3a+0.5pt+%3bborder-right-width%3a+1.5pt+%3bborder-bottom-width%3a+1.5pt+%3bborder-top-color%3a+Black+%3bborder-left-color%3a+Black+%3bborder-right-color%3a+%23254061+%3bborder-bottom-color%3a+%23254061+%3bbackground-color%3a%23F8F7F2%3b+text-align%3aleft%3bvertical-align%3abottom%3b%7d%0a.Class505%7bfont-family%3a+Calibri%3b+font-size%3a11pt%3b+color%3aBlack%3btext-decoration%3anone%3bborder-top-style%3a+Solid+%3bborder-top-width%3a+1.5pt+%3bborder-left-width%3a+0.5pt+%3bborder-right-width%3a+0.5pt+%3bborder-bottom-width%3a+0.5pt+%3bborder-top-color%3a+%23254061+%3bborder-left-color%3a+Black+%3bborder-right-color%3a+Black+%3bborder-bottom-color%3a+Black+%3bbackground-color%3aWhite%3b+text-align%3aleft%3bvertical-align%3abottom%3b%7d%3c%2fCss%3e%0d%0a++%3cCulture%3etr-TR%3c%2fCulture%3e%0d%0a++%3cMergedSavingCells+%2f%3e%0d%0a++%3cPageInputCells%3e%0d%0a++++%3cInputCellsCollection%3e%0d%0a++++++%3cInputCells%3e%0d%0a++++++++%3cCellCount%3e14%3c%2fCellCount%3e%0d%0a++++++++%3cCells%3e%0d%0a++++++++++%3cInputCell%3e%0d%0a++++++++++++%3cAddress%3e%3d'Depreciation'!%24E%245%3c%2fAddress%3e%0d%0a++++++++++++%3cListItemsAddress+%2f%3e%0d%0a++++++++++++%3cType%3e0%3c%2fType%3e%0d%0a++++++++++++%3cNameIndex%3e0%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100%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E%246%3c%2fAddress%3e%0d%0a++++++++++++%3cListItemsAddress+%2f%3e%0d%0a++++++++++++%3cType%3e0%3c%2fType%3e%0d%0a++++++++++++%3cNameIndex%3e1%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E%247%3c%2fAddress%3e%0d%0a++++++++++++%3cListItemsAddress+%2f%3e%0d%0a++++++++++++%3cType%3e0%3c%2fType%3e%0d%0a++++++++++++%3cNameIndex%3e2%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5%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E%248%3c%2fAddress%3e%0d%0a++++++++++++%3cListItemsAddress+%2f%3e%0d%0a++++++++++++%3cType%3e0%3c%2fType%3e%0d%0a++++++++++++%3cNameIndex%3e3%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</t>
  </si>
  <si>
    <t xml:space="preserve"> c%2fTypeName%3e%0d%0a++++++++++++%3cDefaultValue%3e40%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2438%3c%2fAddress%3e%0d%0a++++++++++++%3cListItemsAddress+%2f%3e%0d%0a++++++++++++%3cType%3e0%3c%2fType%3e%0d%0a++++++++++++%3cNameIndex%3e4%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2439%3c%2fAddress%3e%0d%0a++++++++++++%3cListItemsAddress+%2f%3e%0d%0a++++++++++++%3cType%3e0%3c%2fType%3e%0d%0a++++++++++++%3cNameIndex%3e5%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2440%3c%2fAddress%3e%0d%0a++++++++++++%3cListItemsAddress+%2f%3e%0d%0a++++++++++++%3cType%3e0%3c%2fType%3e%0d%0a++++++++++++%3cNameIndex%3e6%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5%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2441%3c%2fAddress%3e%0d%0a++++++++++++%3cListItemsAddress+%2f%3e%0d%0a++++++++++++%3cType%3e0%3c%2fType%3e%0d%0a++++++++++++%3cNameIndex%3e7%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15%2c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2442%3c%2fAddress%3e%0d%0a++++++++++++%3cListItemsAddress+%2f%3e%0d%0a++++++++++++%3cType%3e0%3c%2fType%3e%0d%0a++++++++++++%3cNameIndex%3e8%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2443%3c%2fAddress%3e%0d%0a++++++++++++%3cListItemsAddress+%2f%3e%0d%0a++++++++++++%3cType%3e0%3c%2fType%3e%0d%0a++++++++++++%3cNameIndex%3e9%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2444%3c%2fAddress%3e%0d%0a++++++++++++%3cListItemsAddress+%2f%3e%0d%0a++++++++++++%3cType%3e0%3c%2fType%3e%0d%0a++++++++++++%3cNameIndex%3e10%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2445%3c%2fAddress%3e%0d%0a++++++++++++%3cListItemsAddress+%2f%3e%0d%0a++++++++++++%3cType%3e0%3c%2fType%3e%0d%0a++++++++++++%3cNameIndex%3e11%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2446%3c%2fAddress%3e%0d%0a++++++++++++%3cListItemsAddress+%2f%3e%0d%0a++++++++++++%3cType%3e0%3c%2fType%3e%0d%0a++++++++++++%3cNameIndex%3e12%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Depreciation'!%24F%2447%3c%2fAddress%3e%0d%0a++++++++++++%3cListItemsAddress+%2f%3e%0d%0a++++++++++++%3cType%3e0%3c%2fType%3e%0d%0a++++++++++++%3cNameIndex%3e13%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+%2f%3e%0d%0a++++++++++++%3cValueType+%2f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%3c%2fCells%3e%0d%0a++++++%3c%2fInputCells%3e%0d%0a++++%3c%2fInputCellsCollection%3e%0d%0a++%3c%2fPageInputCells%3e%0d%0a++%3cPageLayouts%3e%0d%0a++++%3cIsTabsVisible%3etrue%3c%2fIsTabsVisible%3e%0d%0a++++%3cPageLayoutCollection%3e%0d%0a++++++%3cPageLayout%3e%0d%0a++++++++%3cAlignment%3eCenter%3c%2fAlignment%3e%0d%0a++++++++%3cAutoResponseEmail%3eFalse%3c%2fAutoResponseEmail%3e%0d%0a++++++++%3cBorder%3etrue%3c%2fBorder%3e%0d%0a++++++++%3cCellAlignment%3etrue%3c%2fCellAlignment%3e%0d%0a++++++++%3cChangeRecordStatus%3efalse%3c%2fChangeRecordStatus%3e%0d%0a++++++++%3cCharts%3etrue%3c%2fCharts%3e%0d%0a++++++++%3cColor%3etrue%3c%2fColor%3e%0d%0a++++++++%3cControls%3e%0d%0a++++++++++%3cPageControl%3e%0d%0a++++++++++++%3cEnabled%3efalse%3c%2fEnabled%3e%0d%0a++++++++++++%3cType%3eCalculate%3c%2fType%3e%0d%0a++++++++++++%3cOrder%3e0%3c%2fOrder%3e%0d%0a++++++++++++%3cCellLink%3eDEFAULT%3c%2fCellLink%3e%0d%0a++++++++++++%3cName%3eCalculate%3c%2fName%3e%0d%0a++++++++++%3c%2fPageControl%3e%0d%0a++++++++++%3cPageControl%3e%0d%0a++++++++++++%3cEnabled%3efalse%3c%2fEnabled%3e%0d%0a++++++++++++%3cType%3eReset%3c%2fType%3e%0d%0a++++++++++++%3cOrder%3e1%3c%2fOrder%3e%0d%0a++++++++++++%3cCellLink%3eDEFAULT%3c%2fCellLink%3e%0d%0a++++++++++++%3cName%3eReset%3c%2fName%3e%0d%0a++++++++++%3c%2fPageControl%3e%0d%0a++++++++++%3cPageControl%3e%0d%0a++++++++++++%3cEnabled%3efalse%3c%2fEnabled%3e%0d%0a++++++++++++%3cType%3eSave%3c%2fType%3e%0d%0a++++++++++++%3cOrder%3e2%3c%2fOrder%3e%0d%0a++++++++++++%3cCellLink%3eDEFAULT%3c%2fCellLink%3e%0d%0a++++++++++++%3cName%3eSave%3c%2fName%3e%0d%0a++++++++++%3c%2fPageControl%3e%0d%0a++++++++++%3cPageControl%3e%0d%0a++++++++++++%3cEnabled%3efalse%3c%2fEnabled%3e%0d%0a++++++++++++%3cType%3eBack%3c%2fType%3e%0d%0a++++++++++++%3cOrder%3e3%3c%2fOrder%3e%0d%0a++++++++++++%3cCellLink%3eDEFAULT%3c%2fCellLink%3e%0d%0a++++++++++++%3cName%3eBack%3c%2fName%3e%0d%0a++++++++++%3c%2fPageControl%3e%0d%0a++++++++++%3cPageControl%3e%0d%0a++++++++++++%3cEnabled%3efalse%3c%2fEnabled%3e%0d%0a++++++++++++%3cType%3eNext%3c%2fType%3e%0d%0a++++++++++++%3cOrder%3e4%3c%2fOrder%3e%0d%0a++++++++++++%3cCellLink%3eDEFAULT%3c%2fCellLink%3e%0d%0a++++++++++++%3cName%3eNext%3c%2fName%3e%0d%0a++++++++++%3c%2fPageControl%3e%0d%0a++++++++++%3cPageControl%3e%0d%0a++++++++++++%3cEnabled%3efalse%3c%2fEnabled%3e%0d%0a++++++++++++%3cType%3eExport%3c%2fType%3e%0d%0a++++++++++++%3cOrder%3e5%3c%2fOrder%3e%0d%0a++++++++++++%3cCellLink%3eDEFAULT%3c%2fCellLink%3e%0d%0a++++++++++++%3cName%3eExport%3c%2fName%3e%0d%0a++++++++++%3c%2fPageControl%3e%0d%0a++++++++++%3cPageControl%3e%0d%0a++++++++++++%3cEnabled%3efalse%3c%2fEnabled%3e%0d%0a++++++++++++%3cType%3eCustom%3c%2fType%3e%0d%0a++++++++++++%3cOrder%3e6%3c%2fOrder%3e%0d%0a++++++++++++%3cCellLink%3eDEFAULT%3c%2fCellLink%3e%0d%0a++++++++++++%3cName%3eCustom%3c%2fName%3e%0d%0a++++++++++%3c%2fPageControl%3e%0d%0a++++++++%3c%2fControls%3e%0d%0a++++++++%3cCustomButtonActions%3e%0d%0a++++++++++%3cCalculate%3efalse%3c%2fCalculate%3e%0d%0a++++++++++%3cReset%3efalse%3c%2fReset%3e%0d%0a++++++++++%3cSave%3efalse%3c%2fSave%3e%0d%0a++++++++++%3cExport%3efalse%3c%2fExport%3e%0d%0a++++++++++%3cIsPageForwardingChecked%3efalse%3c%2fIsPageForwardingChecked%3e%0d%0a++++++++++%3cIsExternalURLChecked%3efalse%3c%2fIsExternalURLChecked%3e%0d%0a++++++++++%3cIsCustomPageChecked%3efalse%3c%2fIsCustomPageChecked%3e%0d%0a++++++++++%3cIsDisableByCellValueChecked%3efalse%3c%2fIsDisableByCellValueChecked%3e%0d%0a++++++++++%3cIsCustomButtonEnabled%3efalse%3c%2fIsCustomButtonEnabled%3e%0d%0a++++++++++%3cIsAutoResponseMailChecked%3efalse%3c%2fIsAutoResponseMailChecked%3e%0d%0a++++++++++%3cIsNotificationEmailChecked%3efalse%3c%2fIsNotificationEmailChecked%3e%0d%0a++++++++++%3cIsChangeRecordStatusChecked%3efalse%3c%2fIsChangeRecordStatusChecked%3e%0d%0a++++++++++%3cIsTransferRecordOwnershipChecked%3efalse%3c%2fIsTransferRecordOwnershipChecked%3e%0d%0a++++++++++%3cIsPrintEnabled%3efalse%3c%2fIsPrintEnabled%3e%0d%0a++++++++%3c%2fCustomButtonActions%3e%0d%0a++++++++%3cDisplayRange%3e%3d'Depreciation'!%24A%241%3a%24K%2449%3c%2fDisplayRange%3e%0d%0a++++++++%3cFileName%3e1.+Depreciation%3c%2fFileName%3e%0d%0a++++++++%3cFont%3etrue%3c%2fFont%3e%0d%0a++++++++%3cFormControls%3etrue%3c%2fFormControls%3e%0d%0a++++++++%3cImages%3etrue%3c%2fImages%3e%0d%0a++++++++%3cIndex%3e0%3c%2fIndex%3e%0d%0a++++++++%3cIsAjaxEnabled%3etrue%3c%2fIsAjaxEnabled%3e%0d%0a++++++++%3cIsSaveButtonEnabled%3efalse%3c%2fIsSaveButtonEnabled%3e%0d%0a++++++++%3cIsSaveButtonEnabledByCellValue%3efalse%3c%2fIsSaveButtonEnabledByCellValue%3e%0d%0a++++++++%3cIsPageHidingEnabled%3efalse%3c%2fIsPageHidingEnabled%3e%0d%0a++++++++%3cIsPageVisible%3etrue%3c%2fIsPageVisible%3e%0d%0a++++++++%3cPageVisibilityControllerRange+%2f%3e%0d%0a++++++++%3cLocation%3eBottom%3c%2fLocation%3e%0d%0a++++++++%3cNotificationEmail%3eFalse%3c%2fNotificationEmail%3e%0d%0a++++++++%3cNotificationEmailBodyFormula+%2f%3e%0d%0a++++++++%3cNotificationEmailSubjectFormula+%2f%3e%0d%0a++++++++%3cNotificationEmailRecepientEmailFormula+%2f%3e%0d%0a++++++++%3cOrder%3e0%3c%2fOrder%3e%0d%0a++++++++%3cPageForwarding%3eFalse%3c%2fPageForwarding%3e%0d%0a++++++++%3cPageForwardingCustomPage%3eFalse%3c%2fPageForwardingCustomPage%3e%0d%0a++++++++%3cPageForwardingIsExternalURL%3eFalse%3c%2fPageForwardingIsExternalURL%3e%0d%0a++++++++%3cPageForwardingExternalURL%3eNone%3c%2fPageForwardingExternalURL%3e%0d%0a++++++++%3cPivots%3etrue%3c%2fPivots%3e%0d%0a++++++++%3cRecordStatusValue+%2f%3e%0d%0a++++++++%3cTransferRecordOwnership%3efalse%3c%2fTransferRecordOwnership%3e%0d%0a++++++++%3cTransferRecordOwnershipValue+%2f%3e%0d%0a++++++%3c%2fPageLayout%3e%0d%0a++++%3c%2fPageLayoutCollection%3e%0d%0a++++%3cInitialPageIndex%3e0%3c%2fInitialPageIndex%3e%0d%0a++++%3cApplicationName%3eDepreciation%3c%2fApplicationName%3e%0d%0a++%3c%2fPageLayouts%3e%0d%0a++%3cSavingCells%3e%0d%0a++++%3cCellCount%3e0%3c%2fCellCount%3e%0d%0a++%3c%2fSavingCells%3e%0d%0a++%3cTables%3e%0d%0a++++%3cTableCollection%3e%0d%0a++++++%3cTable%3e%0d%0a++++++++%3cAddress%3e%3d'Depreciation'!%24A%241%3a%24K%2449%3c%2fAddress%3e%0d%0a++++++++%3cName%3ePSWOutput_0%3c%2fName%3e%0d%0a++++++++%3cColumnWidths%3e24.75-18-58.5-155.25-108.75-109.5-135-130.5-130.5-48-48%3c%2fColumnWidths%3e%0d%0a++++++++%3cRowCount%3e49%3c%2fRowCount%3e%0d%0a++++++++%3cWidth%3e966.75%3c%2fWidth%3e%0d%0a++++++++%3cInputItemCount%3e14%3c%2fInputItemCount%3e%0d%0a++++++++%3cTRs%3e%0d%0a++++++++++%3cTR%3e%0d%0a++++++++++++%3cTDs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16.5%3c%2fHeight%3e%0d%0a++++++++++++++++%3cAlign%3eLeft%3c%2fAlign%3e%0d%0a++++++++</t>
  </si>
  <si>
    <t xml:space="preserve"> 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448%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449%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449%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450%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450%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450%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450%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451%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453%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454%3c%2fStyle%3e%0d%0a++++++++++++++++%3cMerge%3eTrue%3c%2fMerge%3e%0d%0a++++++++++++++++%3cRowSpan+%2f%3e%0d%0a++++++++++++++++%3cColSpan%3e3%3c%2fColSpan%3e%0d%0a++++++++++++++++%3cFormat%3eGeneral%3c%2fFormat%3e%0d%0a++++++++++++++++%3cWidth%3e322.5%3c%2fWidth%3e%0d%0a++++++++++++++++%3cText%3eDEPRECIATION+METHODS%3c%2fText%3e%0d%0a++++++++++++++++%3cHeight%3e22.5%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16%3c%2fFontSize%3e%0d%0a++++++++++++++++%3cX%3e3%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455%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22.5%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459%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459%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16.5%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16.5%3c%2fHeight%3e%0d%0a++++++++++++++++%3cAlign%3eLeft%3c%2fAlign%3e%0d%0a+++++++++++++</t>
  </si>
  <si>
    <t xml:space="preserve"> 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461%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Initial+Value%3a%3c%2fText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462%3c%2fStyle%3e%0d%0a++++++++++++++++%3cMerge%3eFalse%3c%2fMerge%3e%0d%0a++++++++++++++++%3cRowSpan+%2f%3e%0d%0a++++++++++++++++%3cColSpan+%2f%3e%0d%0a++++++++++++++++%3cFormat%3e%23%2c%23%230%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5%3c%2fY%3e%0d%0a++++++++++++++++%3cInputCell%3e%0d%0a++++++++++++++++++%3cAddress%3e%3d'Depreciation'!%24E%245%3c%2fAddress%3e%0d%0a++++++++++++++++++%3cListItemsAddress+%2f%3e%0d%0a++++++++++++++++++%3cType%3e0%3c%2fType%3e%0d%0a++++++++++++++++++%3cNameIndex%3e0%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100%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5%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464%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Estimated+Salvage+Value%3a%3c%2fText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465%3c%2fStyle%3e%0d%0a++++++++++++++++%3cMerge%3eFalse%3c%2fMerge%3e%0d%0a++++++++++++++++%3cRowSpan+%2f%3e%0d%0a++++++++++++++++%3cColSpan+%2f%3e%0d%0a++++++++++++++++%3cFormat%3e%23%2c%23%230%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6%3c%2fY%3e%0d%0a++++++++++++++++%3cInputCell%3e%0d%0a++++++++++++++++++%3cAddress%3e%3d'Depreciation'!%24E%246%3c%2fAddress%3e%0d%0a++++++++++++++++++%3cListItemsAddress+%2f%3e%0d%0a++++++++++++++++++%3cType%3e0%3c%2fType%3e%0d%0a++++++++++++++++++%3cNameIndex%3e1%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6%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464%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Useful+Life%3a%3c%2fText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465%3c%2fStyle%3e%0d%0a++++++++++++++++%3cMerge%3eFalse%3c%2fMerge%3e%0d%0a++++++++++++++++%3cRowSpan+%2f%3e%0d%0a++++++++++++++++%3cColSpan+%2f%3e%0d%0a++++++++++++++++%3cFormat%3e%23%2c%23%230%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7%3c%2fY%3e%0d%0a++++++++++++++++%3cInputCell%3e%0d%0a++++++++++++++++++%3cAddress%3e%3d'Depreciation'!%24E%247%3c%2fAddress%3e%0d%0a++++++++++++++++++%3cListItemsAddress+%2f%3e%0d%0a++++++++++++++++++%3cType%3e0%3c%2fType%3e%0d%0a++++++++++++++++++%3cNameIndex%3e2%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5%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</t>
  </si>
  <si>
    <t xml:space="preserve"> 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7%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466%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Estimated+productive+capacity+(time+units)%3a%3c%2fText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467%3c%2fStyle%3e%0d%0a++++++++++++++++%3cMerge%3eFalse%3c%2fMerge%3e%0d%0a++++++++++++++++%3cRowSpan+%2f%3e%0d%0a++++++++++++++++%3cColSpan+%2f%3e%0d%0a++++++++++++++++%3cFormat%3e%23%2c%23%230%3c%2fFormat%3e%0d%0a++++++++++++++++%3cWidth%3e108.75%3c%2fWidth%3e%0d%0a++++++++++++++++%3cText+%2f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8%3c%2fY%3e%0d%0a++++++++++++++++%3cInputCell%3e%0d%0a++++++++++++++++++%3cAddress%3e%3d'Depreciation'!%24E%248%3c%2fAddress%3e%0d%0a++++++++++++++++++%3cListItemsAddress+%2f%3e%0d%0a++++++++++++++++++%3cType%3e0%3c%2fType%3e%0d%0a++++++++++++++++++%3cNameIndex%3e3%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40%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8%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9%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471%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Straight-Line+Method%3c%2fText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</t>
  </si>
  <si>
    <t xml:space="preserve"> 0a++++++++++++++++%3cWrapText%3eFalse%3c%2fWrapText%3e%0d%0a++++++++++++++++%3cFontSize%3e13%3c%2fFontSize%3e%0d%0a++++++++++++++++%3cX%3e3%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10%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%3eYear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%3eDepreciable+Amount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%3eDepreciation+Rate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%3eDepreciation+Expense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135%3c%2fWidth%3e%0d%0a++++++++++++++++%3cText%3eAccumulated+Depreciation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%3eYear-End+Book+Value%3c%2fText%3e%0d%0a++++++++++++++++%3cHeight%3e18%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18%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11%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12%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</t>
  </si>
  <si>
    <t xml:space="preserve"> 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13%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14%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</t>
  </si>
  <si>
    <t xml:space="preserve"> 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15%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16%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17%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</t>
  </si>
  <si>
    <t xml:space="preserve"> 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18%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19%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19%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20%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21%3c%2fY%3e%0d%0a++++++++++++++++%3cImages+%2f%3e%0d%0a++++++++++++++++%3cFormControls+%2f%3e%0d%0a++++++++++++++++%3cGrid+%2f%3e%0d%0a++++++++++++++++%3cExport+%2f%3e%0d%0a++++++++++++++%3c%2fTD%3</t>
  </si>
  <si>
    <t xml:space="preserve"> 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21%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0%25%3c%2fFormat%3e%0d%0a++++++++++++++++%3cWidth%3e108.75%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22%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471%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Double+-Declining+Balance+Method%3c%2fText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13%3c%2fFontSize%3e%0d%0a++++++++++++++++%3cX%3e3%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23%3c%2fY%3e%0d%0a++++++++++++++++%3cImages+%2f%3e%0d%0a++++++++++++++++%3cFormControls+%2f%3e%0d%0a++++++++++++++++%3cGri</t>
  </si>
  <si>
    <t xml:space="preserve"> 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%3eYear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%3eDepreciable+Amount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%3eDepreciation+Rate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%3eDepreciation+Expense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135%3c%2fWidth%3e%0d%0a++++++++++++++++%3cText%3eAccumulated+Depreciation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%3eYear-End+Book+Value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24%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25%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</t>
  </si>
  <si>
    <t xml:space="preserve"> %0d%0a++++++++++++++++%3cFontName%3eCalibri%3c%2fFontName%3e%0d%0a++++++++++++++++%3cWrapText%3eFalse%3c%2fWrapText%3e%0d%0a++++++++++++++++%3cFontSize%3e11%3c%2fFontSize%3e%0d%0a++++++++++++++++%3cX%3e8%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26%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27%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28%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</t>
  </si>
  <si>
    <t xml:space="preserve"> 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29%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29%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30%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31%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</t>
  </si>
  <si>
    <t xml:space="preserve"> 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32%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33%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230.00%3c%2fFormat%3e%0d%0a++++++++++++++++%3cWidth%3e155.25%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0.00%25%3c%2fFormat%3e%0d%0a++++++++++++++++%3cWidth%3e108.75%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6%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</t>
  </si>
  <si>
    <t xml:space="preserve"> 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34%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0%25%3c%2fFormat%3e%0d%0a++++++++++++++++%3cWidth%3e108.75%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35%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471%3c%2fStyle%3e%0d%0a++++++++++++++++%3cMerge%3eTrue%3c%2fMerge%3e%0d%0a++++++++++++++++%3cRowSpan+%2f%3e%0d%0a++++++++++++++++%3cColSpan%3e2%3c%2fColSpan%3e%0d%0a++++++++++++++++%3cFormat%3eGeneral%3c%2fFormat%3e%0d%0a++++++++++++++++%3cWidth%3e213.75%3c%2fWidth%3e%0d%0a++++++++++++++++%3cText%3e++Units+of+Production+Method%3c%2fText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13%3c%2fFontSize%3e%0d%0a++++++++++++++++%3cX%3e3%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485%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486%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486%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486%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17.25%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36%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%3eYear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%3eDepreciable+Amount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488%3c%2fStyle%3e%0d%0a++++++++++++++++%3cMerge%3eFalse%3c%2fMerge%3e%0d%0a++++++++++++++++%3cRowSpan+%2f%3e%0d%0a++++++++++++++++%3cColSpan+%2f%3e%0d%0a++++++++++++++++%3cFormat%3e0.00%3c%2fFormat%3e%0d%0a++++++++++++++++%3cWidth%3e108.75%3c%2fWidth%3e%0d%0a++++++++++++++++%3cText%3eDepreciation+Per+Unit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488%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%3eHours+Used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488%3c%2fStyle%3e%0d%0a++++++++++++++++%3cMerge%3eFalse%3c%2fMerge%3e%0d%0a++++++++++++++++%3cRowSpan+%2f%3e%0d%0a++++++++++++++++%3cColSpan+%2f%3e%0d%0a++++++++++++++++%3cFormat%3eGeneral%3c%2fFormat%3e%0d%0a++++++++++++++++%3cWidth%3e135%3c%2fWidth%3e%0d%0a++++++++++++++++%3cText%3eDepreciation+Expense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37%3c%2fY%3e%0d%0a++++++++++++++++%3cImages+%2f%3e%0d%0a++++++++++++++++%3cFormControls+%2f%3e%0d%0a++++++</t>
  </si>
  <si>
    <t xml:space="preserve"> ++++++++++%3cGrid+%2f%3e%0d%0a++++++++++++++++%3cExport+%2f%3e%0d%0a++++++++++++++%3c%2fTD%3e%0d%0a++++++++++++++%3cTD%3e%0d%0a++++++++++++++++%3cPSCFormated%3efalse%3c%2fPSCFormated%3e%0d%0a++++++++++++++++%3cStyle%3eClass488%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%3eAccumulated+Depreciation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489%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%3eYear-End+Book+Value%3c%2fText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37%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491%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491%3c%2fStyle%3e%0d%0a++++++++++++++++%3cMerge%3eFalse%3c%2fMerge%3e%0d%0a++++++++++++++++%3cRowSpan+%2f%3e%0d%0a++++++++++++++++%3cColSpan+%2f%3e%0d%0a++++++++++++++++%3cFormat%3e%23%2c%23%230%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491%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492%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38%3c%2fY%3e%0d%0a++++++++++++++++%3cInputCell%3e%0d%0a++++++++++++++++++%3cAddress%3e%3d'Depreciation'!%24F%2438%3c%2fAddress%3e%0d%0a++++++++++++++++++%3cListItemsAddress+%2f%3e%0d%0a++++++++++++++++++%3cType%3e0%3c%2fType%3e%0d%0a++++++++++++++++++%3cNameIndex%3e4%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491%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491%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493%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38%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39%3c%2fY%3e%0d%0a++++++++++++++++%3cInputCell%3e%0d%0a++++++++++++++++++%3cAddress%3e%3d'Depreciation'!%24F%2439%3c%2fAddress%3e%0d%0a++++++++++++++++++%3cListItemsAddress+%2f%3e%0d%0a++++++++++++++++++%3cType%3e0%3c%2fType%3e%0d%0a++++++++++++++++++%3cNameIndex%3e5%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496%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39%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39%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40%3c%2fY%3e%0d%0a++++++++++++++++%3cImages+%2f%3e%0d%0a++++++++++++++++%3cFormControls+%2f%3e%0d%0a++++++++++++++++%3cGrid+%2f%3e%0d%0a++++++++++++++++%3cExport+%2f%3e%</t>
  </si>
  <si>
    <t xml:space="preserve"> 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40%3c%2fY%3e%0d%0a++++++++++++++++%3cInputCell%3e%0d%0a++++++++++++++++++%3cAddress%3e%3d'Depreciation'!%24F%2440%3c%2fAddress%3e%0d%0a++++++++++++++++++%3cListItemsAddress+%2f%3e%0d%0a++++++++++++++++++%3cType%3e0%3c%2fType%3e%0d%0a++++++++++++++++++%3cNameIndex%3e6%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5%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40%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40%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41%3c%2fY%3e%0d%0a++++++++++++++++%3cInputCell%3e%0d%0a++++++++++++++++++%3cAddress%3e%3d'Depreciation'!%24F%2441%3c%2fAddress%3e%0d%0a++++++++++++++++++%3cListItemsAddress+%2f%3e%0d%0a++++++++++++++++++%3cType%3e0%3c%2fType%3e%0d%0a++++++++++++++++++%3cNameIndex%3e7%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15%2c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496%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41%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41%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42%3c%2fY%3e%0d%0a++++++++++++++++%3cInputCell%3e%0d%0a++++++++++++++++++%3cAddress%3e%3d'Depreciation'!%24F%2442%3c%2fAddress%3e%0d%0a++++++++++++++++++%3cListItemsAddress+%2f%3e%0d%0a++++++++++++++++++%3cType%3e0%3c%2fType%3e%0d%0a++++++++++++++++++%3cNameIndex%3e8%3c%2fNameIndex%3e%0d%0a++++++++++++++++++%3cIsHidingEnabled%3efalse%3c%2fIsHidingEnabled%3e%0d%0a++++++++++++++++++%3cIsDisablingEnabled%3efalse%3c%2fIsDisablingEnabled%3e%0d%0a++++++++++++++++++%3cRequiresV</t>
  </si>
  <si>
    <t xml:space="preserve"> 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42%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42%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43%3c%2fY%3e%0d%0a++++++++++++++++%3cInputCell%3e%0d%0a++++++++++++++++++%3cAddress%3e%3d'Depreciation'!%24F%2443%3c%2fAddress%3e%0d%0a++++++++++++++++++%3cListItemsAddress+%2f%3e%0d%0a++++++++++++++++++%3cType%3e0%3c%2fType%3e%0d%0a++++++++++++++++++%3cNameIndex%3e9%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496%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43%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43%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44%3c%2fY%3e%0d%0a++++++++++++++++%3cInputCell%3e%0d%0a++++++++++++++++++%3cAddress%3e%3d'Depreciation'!%24F%2444%3c%2fAddress%3e%0d%0a++++++++++++++++++%3cListItemsAddress+%2f%3e%0d%0a++++++++++++++++++%3cType%3e0%3c%2fType%3e%0d%0a++++++++++++++++++%3cNameIndex%3e10%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44%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</t>
  </si>
  <si>
    <t xml:space="preserve"> 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44%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45%3c%2fY%3e%0d%0a++++++++++++++++%3cInputCell%3e%0d%0a++++++++++++++++++%3cAddress%3e%3d'Depreciation'!%24F%2445%3c%2fAddress%3e%0d%0a++++++++++++++++++%3cListItemsAddress+%2f%3e%0d%0a++++++++++++++++++%3cType%3e0%3c%2fType%3e%0d%0a++++++++++++++++++%3cNameIndex%3e11%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494%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496%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45%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45%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495%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46%3c%2fY%3e%0d%0a++++++++++++++++%3cInputCell%3e%0d%0a++++++++++++++++++%3cAddress%3e%3d'Depreciation'!%24F%2446%3c%2fAddress%3e%0d%0a++++++++++++++++++%3cListItemsAddress+%2f%3e%0d%0a++++++++++++++++++%3cType%3e0%3c%2fType%3e%0d%0a++++++++++++++++++%3cNameIndex%3e12%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497%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498%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46%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46%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499%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3%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499%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4%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499%3c%2fStyle%3e%0d%0a++++++++++++++++%3cMerge%3eFalse%3c%2fMerge%3e%0d%0a++++++++++++++++%3cRowSpan+%2f%3e%0d%0a++++++++++++++++%3cColSpan+%2f%3e%0d%0a++++++++++++++++%3cFormat%3e0.00%3c%2fFormat%3e%0d%0a++++++++++++++++%3cWidth%3e108.75%3c%2fWidth%3e%0d%0a++++++++++++++++%3cText+%2f%3e%0d%0a++++++++++++++++%3cHeight%3e15.75%3c%2fHeight%3e%0d%0a++++++++++++++++%3cAlign%3eCenter%3c%2fAlign%3e%0d%0a++++++++++++++++%3cVerticalAlign+%2f%3e</t>
  </si>
  <si>
    <t xml:space="preserve"> %0d%0a++++++++++++++++%3cCellHasFormula%3eTrue%3c%2fCellHasFormula%3e%0d%0a++++++++++++++++%3cFontName%3eCalibri%3c%2fFontName%3e%0d%0a++++++++++++++++%3cWrapText%3eFalse%3c%2fWrapText%3e%0d%0a++++++++++++++++%3cFontSize%3e11%3c%2fFontSize%3e%0d%0a++++++++++++++++%3cX%3e5%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500%3c%2fStyle%3e%0d%0a++++++++++++++++%3cMerge%3eFalse%3c%2fMerge%3e%0d%0a++++++++++++++++%3cRowSpan+%2f%3e%0d%0a++++++++++++++++%3cColSpan+%2f%3e%0d%0a++++++++++++++++%3cFormat%3e%23%2c%23%230%3c%2fFormat%3e%0d%0a++++++++++++++++%3cWidth%3e109.5%3c%2fWidth%3e%0d%0a++++++++++++++++%3cText+%2f%3e%0d%0a++++++++++++++++%3cHeight%3e15.75%3c%2fHeight%3e%0d%0a++++++++++++++++%3cAlign%3eCenter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47%3c%2fY%3e%0d%0a++++++++++++++++%3cInputCell%3e%0d%0a++++++++++++++++++%3cAddress%3e%3d'Depreciation'!%24F%2447%3c%2fAddress%3e%0d%0a++++++++++++++++++%3cListItemsAddress+%2f%3e%0d%0a++++++++++++++++++%3cType%3e0%3c%2fType%3e%0d%0a++++++++++++++++++%3cNameIndex%3e13%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+%2f%3e%0d%0a++++++++++++++++++%3cValueType+%2f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499%3c%2fStyle%3e%0d%0a++++++++++++++++%3cMerge%3eFalse%3c%2fMerge%3e%0d%0a++++++++++++++++%3cRowSpan+%2f%3e%0d%0a++++++++++++++++%3cColSpan+%2f%3e%0d%0a++++++++++++++++%3cFormat%3e%23%2c%23%230%3c%2fFormat%3e%0d%0a++++++++++++++++%3cWidth%3e135%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7%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499%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8%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501%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Center%3c%2fAlign%3e%0d%0a++++++++++++++++%3cVerticalAlign+%2f%3e%0d%0a++++++++++++++++%3cCellHasFormula%3eTrue%3c%2fCellHasFormula%3e%0d%0a++++++++++++++++%3cFontName%3eCalibri%3c%2fFontName%3e%0d%0a++++++++++++++++%3cWrapText%3eFalse%3c%2fWrapText%3e%0d%0a++++++++++++++++%3cFontSize%3e11%3c%2fFontSize%3e%0d%0a++++++++++++++++%3cX%3e9%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490%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47%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47%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502%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503%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504%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48%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48%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2%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58.5%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3%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155.25%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4%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108.75%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5%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109.5%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6%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135%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7%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8%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%23%2c%23%230%3c%2fFormat%3e%0d%0a++++++++++++++++%3cWidth%3e130.5%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9%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505%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10%3c%2fX%3e%0d%0a++++++++++++++++%3cY%3e49%3c%2fY%3e%0d%0a++++++++++++++++%3cImages+%2f%3e%0d%0a++++++++++++++++%3cFormControls+%2f%3e%0d%0a++++++++++++++++%3cGrid+%2f%3e%0d%0a++++++++++++++++%3cExport+%2f%3e%0d%0a++++++++++++++%3c%2fTD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General%3c%2fFormat%3e%0d%0a++++++++++++++++%3cWidth%3e48%3c%2fWidth%3e%0d%0a++++++++++++++++%3cText+%2f%3e%0d%0a++++++++++++++++%3cHeight%3e15.75%3c%2fHeight%3e%0d%0a++++++++++++++++%3cAlign%3eLeft%3c%2fAlign%3e%0d%0a++++++++++++++++%3cVerticalAlign+%2f%3e%0d%0a++++++++++++++++%3cCellHasFormula%3eFalse%3c%2fCellHasFormula%3e%0d%0a++++++++++++++++%3cFontName%3eCalibri%3c%2fFontName%3e%0d%0a++++++++++++++++%3cWrapText%3eFalse%3c%2fWrapText%3e%0d%0a++++++++++++++++%3cFontSize%3e11%3c%2fFontSize%3e%0d%0a++++++++++++++++%3cX%3e11%3c%2fX%3e%0d%0a++++++++++++++++%3cY%3e49%3c%2fY%3e%0d%0a++++++++++++++++%3cImages+%2f%3e%0d%0a++++++++++++++++%3cFormControls+%2f%3e%0d%0a++++++++++++++++%3cGrid+%2f%3e%0d%0a++++++++++++++++%3cExport+%2f%3e%0d%0a++++++++++++++%3c%2fTD%3e%0d%0a++++++++++++%3c%2fTDs%3e%0d%0a++++++++++++%3cIsRowVisible%3etrue%3c%2fIsRowVisible%3e%0d%0a++++++++++%3c%2fTR%3e%0d%0a++++++++%3c%2fTRs%3e%0d%0a++++++++%3cPvtStyles+%2f%3e%0d</t>
  </si>
  <si>
    <t xml:space="preserve"> %0a++++++++%3cSheetID%3e0%3c%2fSheetID%3e%0d%0a++++++%3c%2fTable%3e%0d%0a++++%3c%2fTableCollection%3e%0d%0a++%3c%2fTables%3e%0d%0a++%3cPageExportRanges%3e%0d%0a++++%3cExportRangesCollection%3e%0d%0a++++++%3cExportRanges%3e%0d%0a++++++++%3cRanges+%2f%3e%0d%0a++++++++%3cExportType%3ePdf%3c%2fExportType%3e%0d%0a++++++++%3cPageOrientation%3eLandscape%3c%2fPageOrientation%3e%0d%0a++++++++%3cPageSize%3eA4%3c%2fPageSize%3e%0d%0a++++++%3c%2fExportRanges%3e%0d%0a++++%3c%2fExportRangesCollection%3e%0d%0a++%3c%2fPageExportRanges%3e%0d%0a++%3cVersion%3e2.2.0.0%3c%2fVersion%3e%0d%0a%3c%2fWizardSettings%3e</t>
  </si>
  <si>
    <t>http://www1.spreadsheetweb.com/SpreadSheetWeb/Output.aspx?ApplicationId=cbf74d5c-d602-4937-a2a1-a0cc71de0a76</t>
  </si>
  <si>
    <t xml:space="preserve">http://trial.spreadsheetweb.com/spreadsheetweb/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</si>
</sst>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8" tint="-0.499984740745262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u/>
      <sz val="9"/>
      <color rgb="FF0070C0"/>
      <name val="Calibri"/>
      <family val="2"/>
      <charset val="16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8F7F2"/>
        <bgColor indexed="64"/>
      </patternFill>
    </fill>
    <fill>
      <patternFill patternType="solid">
        <fgColor rgb="FFF7F5F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3F0F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0.39994506668294322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0.39994506668294322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0.39994506668294322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n">
        <color theme="5" tint="0.39994506668294322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0.39994506668294322"/>
      </left>
      <right/>
      <top style="thin">
        <color theme="5" tint="0.39994506668294322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0.39994506668294322"/>
      </top>
      <bottom style="thin">
        <color theme="5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0.39994506668294322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0.39994506668294322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/>
      <bottom style="thin">
        <color theme="5" tint="-0.24994659260841701"/>
      </bottom>
      <diagonal/>
    </border>
    <border>
      <left style="thin">
        <color theme="5" tint="0.39994506668294322"/>
      </left>
      <right style="medium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0.39994506668294322"/>
      </left>
      <right style="thin">
        <color theme="5" tint="-0.24994659260841701"/>
      </right>
      <top style="thin">
        <color theme="5" tint="0.39994506668294322"/>
      </top>
      <bottom style="medium">
        <color theme="5" tint="-0.24994659260841701"/>
      </bottom>
      <diagonal/>
    </border>
    <border>
      <left style="thick">
        <color theme="5" tint="0.39994506668294322"/>
      </left>
      <right/>
      <top style="thick">
        <color theme="5" tint="0.39994506668294322"/>
      </top>
      <bottom style="thick">
        <color theme="5" tint="-0.24994659260841701"/>
      </bottom>
      <diagonal/>
    </border>
    <border>
      <left/>
      <right/>
      <top style="thick">
        <color theme="5" tint="0.39994506668294322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ck">
        <color theme="5" tint="0.39994506668294322"/>
      </top>
      <bottom style="thick">
        <color theme="5" tint="-0.24994659260841701"/>
      </bottom>
      <diagonal/>
    </border>
    <border>
      <left style="medium">
        <color theme="5" tint="0.39991454817346722"/>
      </left>
      <right style="thin">
        <color theme="5" tint="-0.24994659260841701"/>
      </right>
      <top style="medium">
        <color theme="5" tint="0.39991454817346722"/>
      </top>
      <bottom style="thin">
        <color theme="5" tint="0.39994506668294322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0.39991454817346722"/>
      </top>
      <bottom style="thin">
        <color theme="5" tint="0.39994506668294322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0.39991454817346722"/>
      </top>
      <bottom style="thin">
        <color theme="5" tint="0.39994506668294322"/>
      </bottom>
      <diagonal/>
    </border>
    <border>
      <left style="medium">
        <color theme="5" tint="0.39991454817346722"/>
      </left>
      <right style="thin">
        <color theme="5" tint="-0.24994659260841701"/>
      </right>
      <top style="thin">
        <color theme="5" tint="0.39994506668294322"/>
      </top>
      <bottom style="thin">
        <color theme="5" tint="0.39994506668294322"/>
      </bottom>
      <diagonal/>
    </border>
    <border>
      <left style="medium">
        <color theme="5" tint="0.39991454817346722"/>
      </left>
      <right style="thin">
        <color theme="5" tint="-0.24994659260841701"/>
      </right>
      <top style="thin">
        <color theme="5" tint="0.39994506668294322"/>
      </top>
      <bottom style="medium">
        <color theme="5" tint="-0.2499465926084170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499984740745262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ck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3" fontId="0" fillId="0" borderId="0" xfId="0" applyNumberFormat="1" applyBorder="1"/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0" fontId="0" fillId="2" borderId="30" xfId="0" applyFill="1" applyBorder="1"/>
    <xf numFmtId="0" fontId="0" fillId="2" borderId="29" xfId="0" applyFill="1" applyBorder="1"/>
    <xf numFmtId="0" fontId="0" fillId="2" borderId="31" xfId="0" applyFill="1" applyBorder="1"/>
    <xf numFmtId="0" fontId="0" fillId="2" borderId="32" xfId="0" applyFill="1" applyBorder="1"/>
    <xf numFmtId="3" fontId="0" fillId="2" borderId="32" xfId="0" applyNumberFormat="1" applyFill="1" applyBorder="1"/>
    <xf numFmtId="0" fontId="0" fillId="2" borderId="33" xfId="0" applyFill="1" applyBorder="1"/>
    <xf numFmtId="9" fontId="0" fillId="2" borderId="0" xfId="0" applyNumberFormat="1" applyFill="1" applyBorder="1"/>
    <xf numFmtId="3" fontId="0" fillId="2" borderId="0" xfId="0" applyNumberFormat="1" applyFill="1" applyBorder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3" fontId="0" fillId="0" borderId="11" xfId="0" applyNumberFormat="1" applyFill="1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0" fontId="2" fillId="4" borderId="34" xfId="0" applyFont="1" applyFill="1" applyBorder="1" applyAlignment="1">
      <alignment vertical="center"/>
    </xf>
    <xf numFmtId="0" fontId="2" fillId="4" borderId="35" xfId="0" applyFont="1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0" fillId="4" borderId="36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4" borderId="37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38" xfId="0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/>
    </xf>
    <xf numFmtId="0" fontId="2" fillId="4" borderId="3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4" borderId="0" xfId="0" applyFont="1" applyFill="1" applyBorder="1" applyAlignment="1">
      <alignment vertical="center"/>
    </xf>
    <xf numFmtId="0" fontId="2" fillId="4" borderId="39" xfId="0" applyFont="1" applyFill="1" applyBorder="1" applyAlignment="1">
      <alignment vertical="center"/>
    </xf>
    <xf numFmtId="0" fontId="2" fillId="4" borderId="40" xfId="0" applyFont="1" applyFill="1" applyBorder="1" applyAlignment="1">
      <alignment vertical="center"/>
    </xf>
    <xf numFmtId="0" fontId="2" fillId="4" borderId="41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10" fontId="0" fillId="3" borderId="4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0" fillId="5" borderId="6" xfId="0" applyNumberFormat="1" applyFill="1" applyBorder="1" applyAlignment="1">
      <alignment horizontal="center"/>
    </xf>
    <xf numFmtId="10" fontId="0" fillId="5" borderId="6" xfId="0" applyNumberFormat="1" applyFill="1" applyBorder="1" applyAlignment="1">
      <alignment horizontal="center"/>
    </xf>
    <xf numFmtId="3" fontId="0" fillId="5" borderId="6" xfId="0" applyNumberFormat="1" applyFill="1" applyBorder="1" applyAlignment="1">
      <alignment horizontal="center"/>
    </xf>
    <xf numFmtId="3" fontId="0" fillId="5" borderId="7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3" xfId="0" applyNumberFormat="1" applyFill="1" applyBorder="1" applyAlignment="1">
      <alignment horizontal="center"/>
    </xf>
    <xf numFmtId="0" fontId="0" fillId="5" borderId="15" xfId="0" applyNumberFormat="1" applyFill="1" applyBorder="1" applyAlignment="1">
      <alignment horizontal="center"/>
    </xf>
    <xf numFmtId="3" fontId="0" fillId="5" borderId="15" xfId="0" applyNumberFormat="1" applyFill="1" applyBorder="1" applyAlignment="1">
      <alignment horizontal="center"/>
    </xf>
    <xf numFmtId="2" fontId="0" fillId="5" borderId="15" xfId="0" applyNumberFormat="1" applyFill="1" applyBorder="1" applyAlignment="1">
      <alignment horizontal="center"/>
    </xf>
    <xf numFmtId="0" fontId="0" fillId="5" borderId="11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0" borderId="0" xfId="0" applyNumberFormat="1"/>
    <xf numFmtId="0" fontId="1" fillId="8" borderId="8" xfId="0" applyFont="1" applyFill="1" applyBorder="1" applyAlignment="1">
      <alignment horizontal="center"/>
    </xf>
    <xf numFmtId="10" fontId="1" fillId="8" borderId="8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4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8" fillId="7" borderId="9" xfId="0" applyFont="1" applyFill="1" applyBorder="1"/>
    <xf numFmtId="0" fontId="8" fillId="7" borderId="10" xfId="0" applyFont="1" applyFill="1" applyBorder="1"/>
    <xf numFmtId="0" fontId="6" fillId="6" borderId="18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left"/>
    </xf>
    <xf numFmtId="0" fontId="7" fillId="6" borderId="22" xfId="0" applyFont="1" applyFill="1" applyBorder="1" applyAlignment="1">
      <alignment horizontal="left"/>
    </xf>
    <xf numFmtId="0" fontId="7" fillId="6" borderId="24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6" borderId="24" xfId="0" applyFont="1" applyFill="1" applyBorder="1" applyAlignment="1"/>
    <xf numFmtId="0" fontId="7" fillId="6" borderId="1" xfId="0" applyFont="1" applyFill="1" applyBorder="1" applyAlignment="1"/>
    <xf numFmtId="0" fontId="7" fillId="6" borderId="25" xfId="0" applyFont="1" applyFill="1" applyBorder="1"/>
    <xf numFmtId="0" fontId="7" fillId="6" borderId="4" xfId="0" applyFont="1" applyFill="1" applyBorder="1"/>
    <xf numFmtId="0" fontId="3" fillId="4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EBDF"/>
      <color rgb="FFF3F0F6"/>
      <color rgb="FFF7F5F9"/>
      <color rgb="FFFBFAFC"/>
      <color rgb="FFF8F7F2"/>
      <color rgb="FFFEFDD6"/>
      <color rgb="FFFEFCB6"/>
      <color rgb="FFEEEE08"/>
      <color rgb="FFFFFF00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54"/>
  <sheetViews>
    <sheetView showGridLines="0" zoomScale="85" zoomScaleNormal="85" workbookViewId="0">
      <selection activeCell="D38" sqref="D38"/>
    </sheetView>
  </sheetViews>
  <sheetFormatPr defaultRowHeight="15"/>
  <cols>
    <col min="1" max="1" width="4.7109375" customWidth="1"/>
    <col min="2" max="2" width="3.42578125" customWidth="1"/>
    <col min="3" max="3" width="11.140625" customWidth="1"/>
    <col min="4" max="4" width="29.5703125" customWidth="1"/>
    <col min="5" max="5" width="20.7109375" customWidth="1"/>
    <col min="6" max="6" width="20.85546875" customWidth="1"/>
    <col min="7" max="7" width="25.7109375" customWidth="1"/>
    <col min="8" max="9" width="24.85546875" customWidth="1"/>
  </cols>
  <sheetData>
    <row r="1" spans="2:16" ht="15.75" thickBot="1"/>
    <row r="2" spans="2:16" ht="16.5" thickTop="1" thickBot="1">
      <c r="B2" s="6"/>
      <c r="C2" s="7"/>
      <c r="D2" s="7"/>
      <c r="E2" s="7"/>
      <c r="F2" s="7"/>
      <c r="G2" s="7"/>
      <c r="H2" s="7"/>
      <c r="I2" s="7"/>
      <c r="J2" s="8"/>
    </row>
    <row r="3" spans="2:16" ht="22.5" thickTop="1" thickBot="1">
      <c r="B3" s="11"/>
      <c r="C3" s="85" t="s">
        <v>15</v>
      </c>
      <c r="D3" s="86"/>
      <c r="E3" s="87"/>
      <c r="F3" s="9"/>
      <c r="G3" s="9"/>
      <c r="H3" s="9"/>
      <c r="I3" s="9"/>
      <c r="J3" s="10"/>
    </row>
    <row r="4" spans="2:16" ht="16.5" thickTop="1" thickBot="1">
      <c r="B4" s="11"/>
      <c r="C4" s="9"/>
      <c r="D4" s="9"/>
      <c r="E4" s="9"/>
      <c r="F4" s="9"/>
      <c r="G4" s="9"/>
      <c r="H4" s="9"/>
      <c r="I4" s="9"/>
      <c r="J4" s="10"/>
    </row>
    <row r="5" spans="2:16">
      <c r="B5" s="11"/>
      <c r="C5" s="88" t="s">
        <v>11</v>
      </c>
      <c r="D5" s="89"/>
      <c r="E5" s="5">
        <v>100000</v>
      </c>
      <c r="F5" s="9"/>
      <c r="G5" s="9"/>
      <c r="H5" s="9"/>
      <c r="I5" s="9"/>
      <c r="J5" s="10"/>
    </row>
    <row r="6" spans="2:16">
      <c r="B6" s="11"/>
      <c r="C6" s="92" t="s">
        <v>12</v>
      </c>
      <c r="D6" s="93"/>
      <c r="E6" s="3">
        <v>10000</v>
      </c>
      <c r="F6" s="9"/>
      <c r="G6" s="9"/>
      <c r="H6" s="9"/>
      <c r="I6" s="9"/>
      <c r="J6" s="10"/>
    </row>
    <row r="7" spans="2:16">
      <c r="B7" s="11"/>
      <c r="C7" s="90" t="s">
        <v>13</v>
      </c>
      <c r="D7" s="91"/>
      <c r="E7" s="3">
        <v>5</v>
      </c>
      <c r="F7" s="9"/>
      <c r="G7" s="9"/>
      <c r="H7" s="9"/>
      <c r="I7" s="9"/>
      <c r="J7" s="10"/>
    </row>
    <row r="8" spans="2:16" ht="15.75" thickBot="1">
      <c r="B8" s="11"/>
      <c r="C8" s="94" t="s">
        <v>14</v>
      </c>
      <c r="D8" s="95"/>
      <c r="E8" s="4">
        <v>40000</v>
      </c>
      <c r="F8" s="9"/>
      <c r="G8" s="9"/>
      <c r="H8" s="9"/>
      <c r="I8" s="9"/>
      <c r="J8" s="10"/>
    </row>
    <row r="9" spans="2:16">
      <c r="B9" s="11"/>
      <c r="C9" s="9"/>
      <c r="D9" s="9"/>
      <c r="E9" s="9"/>
      <c r="F9" s="9"/>
      <c r="G9" s="9"/>
      <c r="H9" s="9"/>
      <c r="I9" s="9"/>
      <c r="J9" s="10"/>
    </row>
    <row r="10" spans="2:16" ht="17.25">
      <c r="B10" s="11"/>
      <c r="C10" s="83" t="s">
        <v>10</v>
      </c>
      <c r="D10" s="84"/>
      <c r="E10" s="9"/>
      <c r="F10" s="9"/>
      <c r="G10" s="9"/>
      <c r="H10" s="9"/>
      <c r="I10" s="9"/>
      <c r="J10" s="10"/>
      <c r="M10" t="s">
        <v>40</v>
      </c>
      <c r="N10">
        <f>200/E7/100</f>
        <v>0.4</v>
      </c>
    </row>
    <row r="11" spans="2:16" ht="18" customHeight="1" thickBot="1">
      <c r="B11" s="11"/>
      <c r="C11" s="76" t="s">
        <v>0</v>
      </c>
      <c r="D11" s="76" t="s">
        <v>1</v>
      </c>
      <c r="E11" s="77" t="s">
        <v>2</v>
      </c>
      <c r="F11" s="76" t="s">
        <v>3</v>
      </c>
      <c r="G11" s="76" t="s">
        <v>4</v>
      </c>
      <c r="H11" s="78" t="s">
        <v>5</v>
      </c>
      <c r="I11" s="9"/>
      <c r="J11" s="10"/>
      <c r="M11" t="s">
        <v>41</v>
      </c>
      <c r="N11">
        <f>1-N10</f>
        <v>0.6</v>
      </c>
    </row>
    <row r="12" spans="2:16">
      <c r="B12" s="11"/>
      <c r="C12" s="57">
        <f t="shared" ref="C12:C21" si="0">IF(DataEntered,IF(L12&lt;=$E$7,L12,""),"")</f>
        <v>1</v>
      </c>
      <c r="D12" s="58">
        <f>IF(C12="","",E5-E6)</f>
        <v>90000</v>
      </c>
      <c r="E12" s="59">
        <f>IF(C12="","",(100/$E$7)/100)</f>
        <v>0.2</v>
      </c>
      <c r="F12" s="60">
        <f>IF(C12="","",D12*E12)</f>
        <v>18000</v>
      </c>
      <c r="G12" s="60">
        <f>IF(F12="","",F12)</f>
        <v>18000</v>
      </c>
      <c r="H12" s="61">
        <f>IF(G12="","",(D12-G12)+$E$6)</f>
        <v>82000</v>
      </c>
      <c r="I12" s="9"/>
      <c r="J12" s="10"/>
      <c r="L12">
        <v>1</v>
      </c>
      <c r="M12" t="b">
        <f>O12&lt;=P12</f>
        <v>0</v>
      </c>
      <c r="N12" t="b">
        <f>NOT(OR(E5="",E6="",E7="",E8=""))</f>
        <v>1</v>
      </c>
      <c r="O12">
        <f>IF(C25="",$E$5*2,$N$11*D25)</f>
        <v>60000</v>
      </c>
      <c r="P12" s="75">
        <f>$E$6</f>
        <v>10000</v>
      </c>
    </row>
    <row r="13" spans="2:16">
      <c r="B13" s="11"/>
      <c r="C13" s="18">
        <f t="shared" si="0"/>
        <v>2</v>
      </c>
      <c r="D13" s="19">
        <f>IF(C13="","",D12)</f>
        <v>90000</v>
      </c>
      <c r="E13" s="20">
        <f t="shared" ref="E13:E21" si="1">IF(C13="","",(100/$E$7)/100)</f>
        <v>0.2</v>
      </c>
      <c r="F13" s="21">
        <f t="shared" ref="F13:F21" si="2">IF(C13="","",D13*E13)</f>
        <v>18000</v>
      </c>
      <c r="G13" s="21">
        <f>IF(F13="","",F13+G12)</f>
        <v>36000</v>
      </c>
      <c r="H13" s="22">
        <f t="shared" ref="H13:H21" si="3">IF(G13="","",(D13-G13)+$E$6)</f>
        <v>64000</v>
      </c>
      <c r="I13" s="9"/>
      <c r="J13" s="10"/>
      <c r="L13">
        <v>2</v>
      </c>
      <c r="M13" t="b">
        <f t="shared" ref="M13:M21" si="4">O13&lt;=P13</f>
        <v>0</v>
      </c>
      <c r="O13">
        <f t="shared" ref="O13:O21" si="5">IF(C26="",$E$5*2,$N$11*D26)</f>
        <v>36000</v>
      </c>
      <c r="P13" s="75">
        <f t="shared" ref="P13:P21" si="6">$E$6</f>
        <v>10000</v>
      </c>
    </row>
    <row r="14" spans="2:16">
      <c r="B14" s="11"/>
      <c r="C14" s="62">
        <f t="shared" si="0"/>
        <v>3</v>
      </c>
      <c r="D14" s="63">
        <f t="shared" ref="D14:D21" si="7">IF(C14="","",D13)</f>
        <v>90000</v>
      </c>
      <c r="E14" s="64">
        <f t="shared" si="1"/>
        <v>0.2</v>
      </c>
      <c r="F14" s="65">
        <f t="shared" si="2"/>
        <v>18000</v>
      </c>
      <c r="G14" s="65">
        <f>IF(F14="","",F14+G13)</f>
        <v>54000</v>
      </c>
      <c r="H14" s="66">
        <f t="shared" si="3"/>
        <v>46000</v>
      </c>
      <c r="I14" s="9"/>
      <c r="J14" s="10"/>
      <c r="L14">
        <v>3</v>
      </c>
      <c r="M14" t="b">
        <f t="shared" si="4"/>
        <v>0</v>
      </c>
      <c r="O14">
        <f t="shared" si="5"/>
        <v>21600</v>
      </c>
      <c r="P14" s="75">
        <f t="shared" si="6"/>
        <v>10000</v>
      </c>
    </row>
    <row r="15" spans="2:16">
      <c r="B15" s="11"/>
      <c r="C15" s="18">
        <f t="shared" si="0"/>
        <v>4</v>
      </c>
      <c r="D15" s="19">
        <f t="shared" si="7"/>
        <v>90000</v>
      </c>
      <c r="E15" s="20">
        <f t="shared" si="1"/>
        <v>0.2</v>
      </c>
      <c r="F15" s="21">
        <f t="shared" si="2"/>
        <v>18000</v>
      </c>
      <c r="G15" s="21">
        <f>IF(F15="","",F15+G14)</f>
        <v>72000</v>
      </c>
      <c r="H15" s="22">
        <f t="shared" si="3"/>
        <v>28000</v>
      </c>
      <c r="I15" s="9"/>
      <c r="J15" s="10"/>
      <c r="L15">
        <v>4</v>
      </c>
      <c r="M15" t="b">
        <f t="shared" si="4"/>
        <v>0</v>
      </c>
      <c r="O15">
        <f t="shared" si="5"/>
        <v>12960</v>
      </c>
      <c r="P15" s="75">
        <f t="shared" si="6"/>
        <v>10000</v>
      </c>
    </row>
    <row r="16" spans="2:16">
      <c r="B16" s="11"/>
      <c r="C16" s="62">
        <f t="shared" si="0"/>
        <v>5</v>
      </c>
      <c r="D16" s="63">
        <f t="shared" si="7"/>
        <v>90000</v>
      </c>
      <c r="E16" s="64">
        <f t="shared" si="1"/>
        <v>0.2</v>
      </c>
      <c r="F16" s="65">
        <f t="shared" si="2"/>
        <v>18000</v>
      </c>
      <c r="G16" s="65">
        <f>IF(F16="","",F16+G15)</f>
        <v>90000</v>
      </c>
      <c r="H16" s="66">
        <f t="shared" si="3"/>
        <v>10000</v>
      </c>
      <c r="I16" s="9"/>
      <c r="J16" s="10"/>
      <c r="L16">
        <v>5</v>
      </c>
      <c r="M16" t="b">
        <f t="shared" si="4"/>
        <v>1</v>
      </c>
      <c r="O16">
        <f t="shared" si="5"/>
        <v>7776</v>
      </c>
      <c r="P16" s="75">
        <f t="shared" si="6"/>
        <v>10000</v>
      </c>
    </row>
    <row r="17" spans="2:16">
      <c r="B17" s="11"/>
      <c r="C17" s="18" t="str">
        <f t="shared" si="0"/>
        <v/>
      </c>
      <c r="D17" s="19" t="str">
        <f t="shared" si="7"/>
        <v/>
      </c>
      <c r="E17" s="20" t="str">
        <f t="shared" si="1"/>
        <v/>
      </c>
      <c r="F17" s="21" t="str">
        <f t="shared" si="2"/>
        <v/>
      </c>
      <c r="G17" s="21" t="str">
        <f t="shared" ref="G17:G21" si="8">IF(F17="","",F17+G16)</f>
        <v/>
      </c>
      <c r="H17" s="22" t="str">
        <f t="shared" si="3"/>
        <v/>
      </c>
      <c r="I17" s="9"/>
      <c r="J17" s="10"/>
      <c r="L17">
        <v>6</v>
      </c>
      <c r="M17" t="b">
        <f t="shared" si="4"/>
        <v>0</v>
      </c>
      <c r="O17">
        <f t="shared" si="5"/>
        <v>200000</v>
      </c>
      <c r="P17" s="75">
        <f t="shared" si="6"/>
        <v>10000</v>
      </c>
    </row>
    <row r="18" spans="2:16">
      <c r="B18" s="11"/>
      <c r="C18" s="62" t="str">
        <f t="shared" si="0"/>
        <v/>
      </c>
      <c r="D18" s="63" t="str">
        <f t="shared" si="7"/>
        <v/>
      </c>
      <c r="E18" s="64" t="str">
        <f t="shared" si="1"/>
        <v/>
      </c>
      <c r="F18" s="65" t="str">
        <f t="shared" si="2"/>
        <v/>
      </c>
      <c r="G18" s="65" t="str">
        <f t="shared" si="8"/>
        <v/>
      </c>
      <c r="H18" s="66" t="str">
        <f t="shared" si="3"/>
        <v/>
      </c>
      <c r="I18" s="9"/>
      <c r="J18" s="10"/>
      <c r="L18">
        <v>7</v>
      </c>
      <c r="M18" t="b">
        <f t="shared" si="4"/>
        <v>0</v>
      </c>
      <c r="O18">
        <f t="shared" si="5"/>
        <v>200000</v>
      </c>
      <c r="P18" s="75">
        <f t="shared" si="6"/>
        <v>10000</v>
      </c>
    </row>
    <row r="19" spans="2:16">
      <c r="B19" s="11"/>
      <c r="C19" s="18" t="str">
        <f t="shared" si="0"/>
        <v/>
      </c>
      <c r="D19" s="19" t="str">
        <f t="shared" si="7"/>
        <v/>
      </c>
      <c r="E19" s="20" t="str">
        <f t="shared" si="1"/>
        <v/>
      </c>
      <c r="F19" s="21" t="str">
        <f t="shared" si="2"/>
        <v/>
      </c>
      <c r="G19" s="21" t="str">
        <f t="shared" si="8"/>
        <v/>
      </c>
      <c r="H19" s="22" t="str">
        <f t="shared" si="3"/>
        <v/>
      </c>
      <c r="I19" s="9"/>
      <c r="J19" s="10"/>
      <c r="L19">
        <v>8</v>
      </c>
      <c r="M19" t="b">
        <f t="shared" si="4"/>
        <v>0</v>
      </c>
      <c r="O19">
        <f t="shared" si="5"/>
        <v>200000</v>
      </c>
      <c r="P19" s="75">
        <f t="shared" si="6"/>
        <v>10000</v>
      </c>
    </row>
    <row r="20" spans="2:16">
      <c r="B20" s="11"/>
      <c r="C20" s="62" t="str">
        <f t="shared" si="0"/>
        <v/>
      </c>
      <c r="D20" s="63" t="str">
        <f t="shared" si="7"/>
        <v/>
      </c>
      <c r="E20" s="64" t="str">
        <f t="shared" si="1"/>
        <v/>
      </c>
      <c r="F20" s="65" t="str">
        <f t="shared" si="2"/>
        <v/>
      </c>
      <c r="G20" s="65" t="str">
        <f t="shared" si="8"/>
        <v/>
      </c>
      <c r="H20" s="66" t="str">
        <f t="shared" si="3"/>
        <v/>
      </c>
      <c r="I20" s="9"/>
      <c r="J20" s="10"/>
      <c r="L20">
        <v>9</v>
      </c>
      <c r="M20" t="b">
        <f t="shared" si="4"/>
        <v>0</v>
      </c>
      <c r="O20">
        <f t="shared" si="5"/>
        <v>200000</v>
      </c>
      <c r="P20" s="75">
        <f t="shared" si="6"/>
        <v>10000</v>
      </c>
    </row>
    <row r="21" spans="2:16" ht="15.75" thickBot="1">
      <c r="B21" s="11"/>
      <c r="C21" s="23" t="str">
        <f t="shared" si="0"/>
        <v/>
      </c>
      <c r="D21" s="24" t="str">
        <f t="shared" si="7"/>
        <v/>
      </c>
      <c r="E21" s="56" t="str">
        <f t="shared" si="1"/>
        <v/>
      </c>
      <c r="F21" s="25" t="str">
        <f t="shared" si="2"/>
        <v/>
      </c>
      <c r="G21" s="25" t="str">
        <f t="shared" si="8"/>
        <v/>
      </c>
      <c r="H21" s="26" t="str">
        <f t="shared" si="3"/>
        <v/>
      </c>
      <c r="I21" s="9"/>
      <c r="J21" s="10"/>
      <c r="L21">
        <v>10</v>
      </c>
      <c r="M21" t="b">
        <f t="shared" si="4"/>
        <v>0</v>
      </c>
      <c r="O21">
        <f t="shared" si="5"/>
        <v>200000</v>
      </c>
      <c r="P21" s="75">
        <f t="shared" si="6"/>
        <v>10000</v>
      </c>
    </row>
    <row r="22" spans="2:16">
      <c r="B22" s="11"/>
      <c r="C22" s="9"/>
      <c r="D22" s="9"/>
      <c r="E22" s="16"/>
      <c r="F22" s="9"/>
      <c r="G22" s="9"/>
      <c r="H22" s="17"/>
      <c r="I22" s="9"/>
      <c r="J22" s="10"/>
    </row>
    <row r="23" spans="2:16" ht="17.25">
      <c r="B23" s="11"/>
      <c r="C23" s="83" t="s">
        <v>9</v>
      </c>
      <c r="D23" s="84"/>
      <c r="E23" s="9"/>
      <c r="F23" s="9"/>
      <c r="G23" s="9"/>
      <c r="H23" s="9"/>
      <c r="I23" s="9"/>
      <c r="J23" s="10"/>
    </row>
    <row r="24" spans="2:16" ht="15.75" thickBot="1">
      <c r="B24" s="11"/>
      <c r="C24" s="76" t="s">
        <v>0</v>
      </c>
      <c r="D24" s="76" t="s">
        <v>1</v>
      </c>
      <c r="E24" s="77" t="s">
        <v>2</v>
      </c>
      <c r="F24" s="76" t="s">
        <v>3</v>
      </c>
      <c r="G24" s="76" t="s">
        <v>4</v>
      </c>
      <c r="H24" s="78" t="s">
        <v>5</v>
      </c>
      <c r="I24" s="9"/>
      <c r="J24" s="10"/>
    </row>
    <row r="25" spans="2:16">
      <c r="B25" s="11"/>
      <c r="C25" s="57">
        <f>IF(DataEntered,IF(L12&lt;=$E$7,L12,""),"")</f>
        <v>1</v>
      </c>
      <c r="D25" s="58">
        <f>IF(C25="","",E5)</f>
        <v>100000</v>
      </c>
      <c r="E25" s="59">
        <f>IF(C25="","",IF(M12,(D25-$E$6)/D25,((100/$E$7)/100)*2))</f>
        <v>0.4</v>
      </c>
      <c r="F25" s="60">
        <f>IF(C25="","",D25*E25)</f>
        <v>40000</v>
      </c>
      <c r="G25" s="60">
        <f>IF(F25="","",F25)</f>
        <v>40000</v>
      </c>
      <c r="H25" s="61">
        <f>IF(G25="","",D25-F25)</f>
        <v>60000</v>
      </c>
      <c r="I25" s="9"/>
      <c r="J25" s="10"/>
    </row>
    <row r="26" spans="2:16">
      <c r="B26" s="11"/>
      <c r="C26" s="18">
        <f t="shared" ref="C26:C34" si="9">IF(DataEntered,IF(C25="","",IF(H25&gt;$E$6,L13,"")),"")</f>
        <v>2</v>
      </c>
      <c r="D26" s="19">
        <f>IF(C26="","",H25)</f>
        <v>60000</v>
      </c>
      <c r="E26" s="20">
        <f t="shared" ref="E26:E34" si="10">IF(C26="","",IF(M13,(D26-$E$6)/D26,((100/$E$7)/100)*2))</f>
        <v>0.4</v>
      </c>
      <c r="F26" s="21">
        <f t="shared" ref="F26:F34" si="11">IF(C26="","",D26*E26)</f>
        <v>24000</v>
      </c>
      <c r="G26" s="21">
        <f>IF(F26="","",G25+F26)</f>
        <v>64000</v>
      </c>
      <c r="H26" s="22">
        <f t="shared" ref="H26:H34" si="12">IF(G26="","",D26-F26)</f>
        <v>36000</v>
      </c>
      <c r="I26" s="9"/>
      <c r="J26" s="10"/>
    </row>
    <row r="27" spans="2:16">
      <c r="B27" s="11"/>
      <c r="C27" s="62">
        <f t="shared" si="9"/>
        <v>3</v>
      </c>
      <c r="D27" s="63">
        <f>IF(C27="","",H26)</f>
        <v>36000</v>
      </c>
      <c r="E27" s="64">
        <f t="shared" si="10"/>
        <v>0.4</v>
      </c>
      <c r="F27" s="65">
        <f t="shared" si="11"/>
        <v>14400</v>
      </c>
      <c r="G27" s="65">
        <f t="shared" ref="G27:G34" si="13">IF(F27="","",G26+F27)</f>
        <v>78400</v>
      </c>
      <c r="H27" s="66">
        <f t="shared" si="12"/>
        <v>21600</v>
      </c>
      <c r="I27" s="9"/>
      <c r="J27" s="10"/>
    </row>
    <row r="28" spans="2:16">
      <c r="B28" s="11"/>
      <c r="C28" s="18">
        <f t="shared" si="9"/>
        <v>4</v>
      </c>
      <c r="D28" s="19">
        <f>IF(C28="","",H27)</f>
        <v>21600</v>
      </c>
      <c r="E28" s="20">
        <f t="shared" si="10"/>
        <v>0.4</v>
      </c>
      <c r="F28" s="21">
        <f t="shared" si="11"/>
        <v>8640</v>
      </c>
      <c r="G28" s="21">
        <f t="shared" si="13"/>
        <v>87040</v>
      </c>
      <c r="H28" s="22">
        <f t="shared" si="12"/>
        <v>12960</v>
      </c>
      <c r="I28" s="9"/>
      <c r="J28" s="10"/>
    </row>
    <row r="29" spans="2:16">
      <c r="B29" s="11"/>
      <c r="C29" s="62">
        <f t="shared" si="9"/>
        <v>5</v>
      </c>
      <c r="D29" s="63">
        <f>IF(C29="","",H28)</f>
        <v>12960</v>
      </c>
      <c r="E29" s="64">
        <f t="shared" si="10"/>
        <v>0.22839506172839505</v>
      </c>
      <c r="F29" s="65">
        <f t="shared" si="11"/>
        <v>2960</v>
      </c>
      <c r="G29" s="65">
        <f t="shared" si="13"/>
        <v>90000</v>
      </c>
      <c r="H29" s="66">
        <f t="shared" si="12"/>
        <v>10000</v>
      </c>
      <c r="I29" s="9"/>
      <c r="J29" s="10"/>
    </row>
    <row r="30" spans="2:16">
      <c r="B30" s="11"/>
      <c r="C30" s="18" t="str">
        <f t="shared" si="9"/>
        <v/>
      </c>
      <c r="D30" s="19" t="str">
        <f>IF(C30="","",H29)</f>
        <v/>
      </c>
      <c r="E30" s="20" t="str">
        <f t="shared" si="10"/>
        <v/>
      </c>
      <c r="F30" s="21" t="str">
        <f t="shared" si="11"/>
        <v/>
      </c>
      <c r="G30" s="21" t="str">
        <f t="shared" si="13"/>
        <v/>
      </c>
      <c r="H30" s="22" t="str">
        <f t="shared" si="12"/>
        <v/>
      </c>
      <c r="I30" s="9"/>
      <c r="J30" s="10"/>
    </row>
    <row r="31" spans="2:16">
      <c r="B31" s="11"/>
      <c r="C31" s="62" t="str">
        <f t="shared" si="9"/>
        <v/>
      </c>
      <c r="D31" s="63" t="str">
        <f t="shared" ref="D31:D34" si="14">IF(C31="","",H30)</f>
        <v/>
      </c>
      <c r="E31" s="64" t="str">
        <f t="shared" si="10"/>
        <v/>
      </c>
      <c r="F31" s="65" t="str">
        <f t="shared" si="11"/>
        <v/>
      </c>
      <c r="G31" s="65" t="str">
        <f t="shared" si="13"/>
        <v/>
      </c>
      <c r="H31" s="66" t="str">
        <f t="shared" si="12"/>
        <v/>
      </c>
      <c r="I31" s="9"/>
      <c r="J31" s="10"/>
    </row>
    <row r="32" spans="2:16">
      <c r="B32" s="11"/>
      <c r="C32" s="18" t="str">
        <f t="shared" si="9"/>
        <v/>
      </c>
      <c r="D32" s="19" t="str">
        <f t="shared" si="14"/>
        <v/>
      </c>
      <c r="E32" s="20" t="str">
        <f t="shared" si="10"/>
        <v/>
      </c>
      <c r="F32" s="21" t="str">
        <f t="shared" si="11"/>
        <v/>
      </c>
      <c r="G32" s="21" t="str">
        <f t="shared" si="13"/>
        <v/>
      </c>
      <c r="H32" s="22" t="str">
        <f t="shared" si="12"/>
        <v/>
      </c>
      <c r="I32" s="9"/>
      <c r="J32" s="10"/>
    </row>
    <row r="33" spans="2:10">
      <c r="B33" s="11"/>
      <c r="C33" s="62" t="str">
        <f t="shared" si="9"/>
        <v/>
      </c>
      <c r="D33" s="63" t="str">
        <f t="shared" si="14"/>
        <v/>
      </c>
      <c r="E33" s="64" t="str">
        <f t="shared" si="10"/>
        <v/>
      </c>
      <c r="F33" s="65" t="str">
        <f t="shared" si="11"/>
        <v/>
      </c>
      <c r="G33" s="65" t="str">
        <f t="shared" si="13"/>
        <v/>
      </c>
      <c r="H33" s="66" t="str">
        <f t="shared" si="12"/>
        <v/>
      </c>
      <c r="I33" s="9"/>
      <c r="J33" s="10"/>
    </row>
    <row r="34" spans="2:10" ht="15.75" thickBot="1">
      <c r="B34" s="11"/>
      <c r="C34" s="23" t="str">
        <f t="shared" si="9"/>
        <v/>
      </c>
      <c r="D34" s="24" t="str">
        <f t="shared" si="14"/>
        <v/>
      </c>
      <c r="E34" s="56" t="str">
        <f t="shared" si="10"/>
        <v/>
      </c>
      <c r="F34" s="25" t="str">
        <f t="shared" si="11"/>
        <v/>
      </c>
      <c r="G34" s="25" t="str">
        <f t="shared" si="13"/>
        <v/>
      </c>
      <c r="H34" s="26" t="str">
        <f t="shared" si="12"/>
        <v/>
      </c>
      <c r="I34" s="9"/>
      <c r="J34" s="10"/>
    </row>
    <row r="35" spans="2:10">
      <c r="B35" s="11"/>
      <c r="C35" s="9"/>
      <c r="D35" s="9"/>
      <c r="E35" s="16"/>
      <c r="F35" s="9"/>
      <c r="G35" s="9"/>
      <c r="H35" s="9"/>
      <c r="I35" s="9"/>
      <c r="J35" s="10"/>
    </row>
    <row r="36" spans="2:10" ht="17.25">
      <c r="B36" s="11"/>
      <c r="C36" s="83" t="s">
        <v>8</v>
      </c>
      <c r="D36" s="84"/>
      <c r="E36" s="9"/>
      <c r="F36" s="9"/>
      <c r="G36" s="9"/>
      <c r="H36" s="9"/>
      <c r="I36" s="9"/>
      <c r="J36" s="10"/>
    </row>
    <row r="37" spans="2:10" ht="15.75" thickBot="1">
      <c r="B37" s="11"/>
      <c r="C37" s="79" t="s">
        <v>0</v>
      </c>
      <c r="D37" s="80" t="s">
        <v>1</v>
      </c>
      <c r="E37" s="81" t="s">
        <v>6</v>
      </c>
      <c r="F37" s="80" t="s">
        <v>7</v>
      </c>
      <c r="G37" s="80" t="s">
        <v>3</v>
      </c>
      <c r="H37" s="80" t="s">
        <v>4</v>
      </c>
      <c r="I37" s="82" t="s">
        <v>5</v>
      </c>
      <c r="J37" s="10"/>
    </row>
    <row r="38" spans="2:10">
      <c r="B38" s="11"/>
      <c r="C38" s="67">
        <f>IF(D38="","",L12)</f>
        <v>1</v>
      </c>
      <c r="D38" s="68">
        <f>$E$5-$E$6</f>
        <v>90000</v>
      </c>
      <c r="E38" s="69">
        <f>IF(D38="","",($E$5-$E$6)/$E$8)</f>
        <v>2.25</v>
      </c>
      <c r="F38" s="35">
        <v>10000</v>
      </c>
      <c r="G38" s="68">
        <f>IF(D38="","",$E38*$F38)</f>
        <v>22500</v>
      </c>
      <c r="H38" s="68">
        <f>G38</f>
        <v>22500</v>
      </c>
      <c r="I38" s="72">
        <f>IF(H38="","",(D38-H38)+$E$6)</f>
        <v>77500</v>
      </c>
      <c r="J38" s="10"/>
    </row>
    <row r="39" spans="2:10">
      <c r="B39" s="11"/>
      <c r="C39" s="31">
        <f t="shared" ref="C39:C47" si="15">IF(D39="","",L13)</f>
        <v>2</v>
      </c>
      <c r="D39" s="31">
        <f>IF(I38="","",IF(I38&lt;=$E$6,"",D38))</f>
        <v>90000</v>
      </c>
      <c r="E39" s="32">
        <f t="shared" ref="E39:E47" si="16">IF(D39="","",($E$5-$E$6)/$E$8)</f>
        <v>2.25</v>
      </c>
      <c r="F39" s="36">
        <v>10000</v>
      </c>
      <c r="G39" s="33">
        <f t="shared" ref="G39:G47" si="17">IF(D39="","",$E39*$F39)</f>
        <v>22500</v>
      </c>
      <c r="H39" s="33">
        <f>IF(G39="","",G39+H38)</f>
        <v>45000</v>
      </c>
      <c r="I39" s="34">
        <f t="shared" ref="I39:I47" si="18">IF(H39="","",(D39-H39)+$E$6)</f>
        <v>55000</v>
      </c>
      <c r="J39" s="10"/>
    </row>
    <row r="40" spans="2:10">
      <c r="B40" s="11"/>
      <c r="C40" s="70">
        <f t="shared" si="15"/>
        <v>3</v>
      </c>
      <c r="D40" s="70">
        <f t="shared" ref="D40:D47" si="19">IF(I39="","",IF(I39&lt;=$E$6,"",D39))</f>
        <v>90000</v>
      </c>
      <c r="E40" s="71">
        <f t="shared" si="16"/>
        <v>2.25</v>
      </c>
      <c r="F40" s="36">
        <v>5000</v>
      </c>
      <c r="G40" s="73">
        <f t="shared" si="17"/>
        <v>11250</v>
      </c>
      <c r="H40" s="73">
        <f t="shared" ref="H40:H47" si="20">IF(G40="","",G40+H39)</f>
        <v>56250</v>
      </c>
      <c r="I40" s="74">
        <f t="shared" si="18"/>
        <v>43750</v>
      </c>
      <c r="J40" s="10"/>
    </row>
    <row r="41" spans="2:10">
      <c r="B41" s="11"/>
      <c r="C41" s="31">
        <f t="shared" si="15"/>
        <v>4</v>
      </c>
      <c r="D41" s="31">
        <f t="shared" si="19"/>
        <v>90000</v>
      </c>
      <c r="E41" s="32">
        <f t="shared" si="16"/>
        <v>2.25</v>
      </c>
      <c r="F41" s="36">
        <v>15000</v>
      </c>
      <c r="G41" s="33">
        <f t="shared" si="17"/>
        <v>33750</v>
      </c>
      <c r="H41" s="33">
        <f t="shared" si="20"/>
        <v>90000</v>
      </c>
      <c r="I41" s="34">
        <f t="shared" si="18"/>
        <v>10000</v>
      </c>
      <c r="J41" s="10"/>
    </row>
    <row r="42" spans="2:10">
      <c r="B42" s="11"/>
      <c r="C42" s="70" t="str">
        <f t="shared" si="15"/>
        <v/>
      </c>
      <c r="D42" s="70" t="str">
        <f t="shared" si="19"/>
        <v/>
      </c>
      <c r="E42" s="71" t="str">
        <f t="shared" si="16"/>
        <v/>
      </c>
      <c r="F42" s="36"/>
      <c r="G42" s="73" t="str">
        <f t="shared" si="17"/>
        <v/>
      </c>
      <c r="H42" s="73" t="str">
        <f t="shared" si="20"/>
        <v/>
      </c>
      <c r="I42" s="74" t="str">
        <f t="shared" si="18"/>
        <v/>
      </c>
      <c r="J42" s="10"/>
    </row>
    <row r="43" spans="2:10">
      <c r="B43" s="11"/>
      <c r="C43" s="31" t="str">
        <f t="shared" si="15"/>
        <v/>
      </c>
      <c r="D43" s="31" t="str">
        <f t="shared" si="19"/>
        <v/>
      </c>
      <c r="E43" s="32" t="str">
        <f t="shared" si="16"/>
        <v/>
      </c>
      <c r="F43" s="36"/>
      <c r="G43" s="33" t="str">
        <f t="shared" si="17"/>
        <v/>
      </c>
      <c r="H43" s="33" t="str">
        <f t="shared" si="20"/>
        <v/>
      </c>
      <c r="I43" s="34" t="str">
        <f t="shared" si="18"/>
        <v/>
      </c>
      <c r="J43" s="10"/>
    </row>
    <row r="44" spans="2:10">
      <c r="B44" s="11"/>
      <c r="C44" s="70" t="str">
        <f t="shared" si="15"/>
        <v/>
      </c>
      <c r="D44" s="70" t="str">
        <f t="shared" si="19"/>
        <v/>
      </c>
      <c r="E44" s="71" t="str">
        <f t="shared" si="16"/>
        <v/>
      </c>
      <c r="F44" s="36"/>
      <c r="G44" s="73" t="str">
        <f t="shared" si="17"/>
        <v/>
      </c>
      <c r="H44" s="73" t="str">
        <f t="shared" si="20"/>
        <v/>
      </c>
      <c r="I44" s="74" t="str">
        <f t="shared" si="18"/>
        <v/>
      </c>
      <c r="J44" s="10"/>
    </row>
    <row r="45" spans="2:10">
      <c r="B45" s="11"/>
      <c r="C45" s="31" t="str">
        <f t="shared" si="15"/>
        <v/>
      </c>
      <c r="D45" s="31" t="str">
        <f t="shared" si="19"/>
        <v/>
      </c>
      <c r="E45" s="32" t="str">
        <f t="shared" si="16"/>
        <v/>
      </c>
      <c r="F45" s="36"/>
      <c r="G45" s="33" t="str">
        <f t="shared" si="17"/>
        <v/>
      </c>
      <c r="H45" s="33" t="str">
        <f t="shared" si="20"/>
        <v/>
      </c>
      <c r="I45" s="34" t="str">
        <f t="shared" si="18"/>
        <v/>
      </c>
      <c r="J45" s="10"/>
    </row>
    <row r="46" spans="2:10">
      <c r="B46" s="11"/>
      <c r="C46" s="70" t="str">
        <f t="shared" si="15"/>
        <v/>
      </c>
      <c r="D46" s="70" t="str">
        <f t="shared" si="19"/>
        <v/>
      </c>
      <c r="E46" s="71" t="str">
        <f t="shared" si="16"/>
        <v/>
      </c>
      <c r="F46" s="36"/>
      <c r="G46" s="73" t="str">
        <f t="shared" si="17"/>
        <v/>
      </c>
      <c r="H46" s="73" t="str">
        <f t="shared" si="20"/>
        <v/>
      </c>
      <c r="I46" s="74" t="str">
        <f t="shared" si="18"/>
        <v/>
      </c>
      <c r="J46" s="10"/>
    </row>
    <row r="47" spans="2:10" ht="15.75" thickBot="1">
      <c r="B47" s="11"/>
      <c r="C47" s="27" t="str">
        <f t="shared" si="15"/>
        <v/>
      </c>
      <c r="D47" s="27" t="str">
        <f t="shared" si="19"/>
        <v/>
      </c>
      <c r="E47" s="28" t="str">
        <f t="shared" si="16"/>
        <v/>
      </c>
      <c r="F47" s="37"/>
      <c r="G47" s="29" t="str">
        <f t="shared" si="17"/>
        <v/>
      </c>
      <c r="H47" s="29" t="str">
        <f t="shared" si="20"/>
        <v/>
      </c>
      <c r="I47" s="30" t="str">
        <f t="shared" si="18"/>
        <v/>
      </c>
      <c r="J47" s="10"/>
    </row>
    <row r="48" spans="2:10" ht="15.75" thickBot="1">
      <c r="B48" s="12"/>
      <c r="C48" s="13"/>
      <c r="D48" s="13"/>
      <c r="E48" s="13"/>
      <c r="F48" s="13"/>
      <c r="G48" s="13"/>
      <c r="H48" s="13"/>
      <c r="I48" s="14"/>
      <c r="J48" s="15"/>
    </row>
    <row r="49" spans="9:10" ht="15.75" thickTop="1">
      <c r="I49" s="2"/>
      <c r="J49" s="1"/>
    </row>
    <row r="50" spans="9:10">
      <c r="I50" s="2"/>
      <c r="J50" s="1"/>
    </row>
    <row r="51" spans="9:10">
      <c r="I51" s="2"/>
      <c r="J51" s="1"/>
    </row>
    <row r="52" spans="9:10">
      <c r="I52" s="2"/>
      <c r="J52" s="1"/>
    </row>
    <row r="53" spans="9:10">
      <c r="I53" s="2"/>
      <c r="J53" s="1"/>
    </row>
    <row r="54" spans="9:10">
      <c r="I54" s="2"/>
      <c r="J54" s="1"/>
    </row>
  </sheetData>
  <mergeCells count="8">
    <mergeCell ref="C23:D23"/>
    <mergeCell ref="C36:D36"/>
    <mergeCell ref="C3:E3"/>
    <mergeCell ref="C5:D5"/>
    <mergeCell ref="C7:D7"/>
    <mergeCell ref="C6:D6"/>
    <mergeCell ref="C8:D8"/>
    <mergeCell ref="C10:D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sheetData>
    <row r="1" spans="1:21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  <c r="U1" t="s">
        <v>62</v>
      </c>
    </row>
    <row r="8" spans="1:21">
      <c r="A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AB23"/>
  <sheetViews>
    <sheetView showGridLines="0" tabSelected="1" workbookViewId="0">
      <selection activeCell="D13" sqref="D13"/>
    </sheetView>
  </sheetViews>
  <sheetFormatPr defaultRowHeight="15"/>
  <cols>
    <col min="1" max="45" width="4.7109375" customWidth="1"/>
  </cols>
  <sheetData>
    <row r="2" spans="2:28">
      <c r="B2" s="38"/>
      <c r="C2" s="39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1"/>
      <c r="AB2" s="42"/>
    </row>
    <row r="3" spans="2:28" ht="18.75">
      <c r="B3" s="43"/>
      <c r="C3" s="44"/>
      <c r="D3" s="96" t="s">
        <v>27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45"/>
      <c r="AB3" s="42"/>
    </row>
    <row r="4" spans="2:28" ht="18.75">
      <c r="B4" s="43"/>
      <c r="C4" s="46" t="s">
        <v>17</v>
      </c>
      <c r="D4" s="44" t="s">
        <v>33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5"/>
      <c r="AB4" s="42"/>
    </row>
    <row r="5" spans="2:28" ht="15" customHeight="1">
      <c r="B5" s="43"/>
      <c r="C5" s="46"/>
      <c r="D5" s="55" t="s">
        <v>34</v>
      </c>
      <c r="E5" s="44" t="s">
        <v>37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5"/>
      <c r="AB5" s="42"/>
    </row>
    <row r="6" spans="2:28" ht="15" customHeight="1">
      <c r="B6" s="43"/>
      <c r="C6" s="46"/>
      <c r="D6" s="55" t="s">
        <v>35</v>
      </c>
      <c r="E6" s="44" t="s">
        <v>38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5"/>
      <c r="AB6" s="42"/>
    </row>
    <row r="7" spans="2:28" ht="15" customHeight="1">
      <c r="B7" s="43"/>
      <c r="C7" s="46"/>
      <c r="D7" s="55" t="s">
        <v>36</v>
      </c>
      <c r="E7" s="44" t="s">
        <v>39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5"/>
      <c r="AB7" s="42"/>
    </row>
    <row r="8" spans="2:28">
      <c r="B8" s="43"/>
      <c r="C8" s="46" t="s">
        <v>17</v>
      </c>
      <c r="D8" s="44" t="s">
        <v>28</v>
      </c>
      <c r="E8" s="48"/>
      <c r="F8" s="48"/>
      <c r="G8" s="48"/>
      <c r="H8" s="48"/>
      <c r="I8" s="48"/>
      <c r="J8" s="48"/>
      <c r="K8" s="48"/>
      <c r="L8" s="4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9"/>
      <c r="AB8" s="50"/>
    </row>
    <row r="9" spans="2:28">
      <c r="B9" s="43"/>
      <c r="C9" s="46" t="s">
        <v>18</v>
      </c>
      <c r="D9" s="44" t="s">
        <v>19</v>
      </c>
      <c r="E9" s="48"/>
      <c r="F9" s="48"/>
      <c r="G9" s="48"/>
      <c r="H9" s="48"/>
      <c r="I9" s="48"/>
      <c r="J9" s="48"/>
      <c r="K9" s="48"/>
      <c r="L9" s="4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9"/>
      <c r="AB9" s="50"/>
    </row>
    <row r="10" spans="2:28">
      <c r="B10" s="43"/>
      <c r="C10" s="44"/>
      <c r="D10" s="51" t="s">
        <v>20</v>
      </c>
      <c r="E10" s="48"/>
      <c r="F10" s="48"/>
      <c r="G10" s="48"/>
      <c r="H10" s="48"/>
      <c r="I10" s="48"/>
      <c r="J10" s="48"/>
      <c r="K10" s="48"/>
      <c r="L10" s="4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9"/>
      <c r="AB10" s="50"/>
    </row>
    <row r="11" spans="2:28">
      <c r="B11" s="43"/>
      <c r="C11" s="44"/>
      <c r="D11" s="44" t="s">
        <v>29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9"/>
      <c r="AB11" s="50"/>
    </row>
    <row r="12" spans="2:28">
      <c r="B12" s="43"/>
      <c r="C12" s="46" t="s">
        <v>21</v>
      </c>
      <c r="D12" s="44" t="s">
        <v>19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9"/>
      <c r="AB12" s="50"/>
    </row>
    <row r="13" spans="2:28">
      <c r="B13" s="43"/>
      <c r="C13" s="44"/>
      <c r="D13" s="51" t="s">
        <v>64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9"/>
      <c r="AB13" s="50"/>
    </row>
    <row r="14" spans="2:28">
      <c r="B14" s="43"/>
      <c r="C14" s="44"/>
      <c r="D14" s="44" t="s">
        <v>22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9"/>
      <c r="AB14" s="50"/>
    </row>
    <row r="15" spans="2:28">
      <c r="B15" s="43"/>
      <c r="C15" s="46" t="s">
        <v>23</v>
      </c>
      <c r="D15" s="44" t="s">
        <v>30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9"/>
      <c r="AB15" s="50"/>
    </row>
    <row r="16" spans="2:28">
      <c r="B16" s="43"/>
      <c r="C16" s="44"/>
      <c r="D16" s="44" t="s">
        <v>31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9"/>
      <c r="AB16" s="50"/>
    </row>
    <row r="17" spans="2:28">
      <c r="B17" s="43"/>
      <c r="C17" s="46" t="s">
        <v>17</v>
      </c>
      <c r="D17" s="44" t="s">
        <v>32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9"/>
      <c r="AB17" s="50"/>
    </row>
    <row r="18" spans="2:28">
      <c r="B18" s="43"/>
      <c r="C18" s="46"/>
      <c r="D18" s="51" t="s">
        <v>63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9"/>
      <c r="AB18" s="50"/>
    </row>
    <row r="19" spans="2:28">
      <c r="B19" s="43"/>
      <c r="C19" s="46" t="s">
        <v>17</v>
      </c>
      <c r="D19" s="44" t="s">
        <v>24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9"/>
      <c r="AB19" s="50"/>
    </row>
    <row r="20" spans="2:28">
      <c r="B20" s="43"/>
      <c r="C20" s="46"/>
      <c r="D20" s="51" t="s">
        <v>25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9"/>
      <c r="AB20" s="50"/>
    </row>
    <row r="21" spans="2:28" ht="15.75" thickBot="1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4"/>
      <c r="AB21" s="50"/>
    </row>
    <row r="22" spans="2:28" ht="15.75" thickTop="1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2:28">
      <c r="B23" s="50"/>
      <c r="C23" s="50"/>
      <c r="D23" t="s">
        <v>26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</sheetData>
  <mergeCells count="1">
    <mergeCell ref="D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Depreciation</vt:lpstr>
      <vt:lpstr>Readme</vt:lpstr>
      <vt:lpstr>DataEntered</vt:lpstr>
    </vt:vector>
  </TitlesOfParts>
  <Company>Vitech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Nomad</dc:creator>
  <cp:lastModifiedBy>Pagos, Inc.</cp:lastModifiedBy>
  <dcterms:created xsi:type="dcterms:W3CDTF">2009-07-02T08:23:47Z</dcterms:created>
  <dcterms:modified xsi:type="dcterms:W3CDTF">2009-07-16T08:07:23Z</dcterms:modified>
</cp:coreProperties>
</file>