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12" i="1"/>
  <c r="Y12" s="1"/>
  <c r="F20"/>
  <c r="J20"/>
  <c r="L20"/>
  <c r="N20"/>
  <c r="P20"/>
  <c r="R20"/>
  <c r="B20"/>
  <c r="D19"/>
  <c r="F19"/>
  <c r="H19"/>
  <c r="J19"/>
  <c r="N19"/>
  <c r="P19"/>
  <c r="R19"/>
  <c r="B19"/>
  <c r="D18"/>
  <c r="F18"/>
  <c r="H18"/>
  <c r="J18"/>
  <c r="L18"/>
  <c r="N18"/>
  <c r="P18"/>
  <c r="R18"/>
  <c r="B18"/>
  <c r="R21"/>
  <c r="S26" s="1"/>
  <c r="P21"/>
  <c r="Q26" s="1"/>
  <c r="N21"/>
  <c r="O26" s="1"/>
  <c r="J21"/>
  <c r="K26" s="1"/>
  <c r="F21"/>
  <c r="G26" s="1"/>
  <c r="B21"/>
  <c r="C26" s="1"/>
  <c r="D14"/>
  <c r="D20" s="1"/>
  <c r="D21" s="1"/>
  <c r="E26" s="1"/>
  <c r="H14"/>
  <c r="H20" s="1"/>
  <c r="H21" s="1"/>
  <c r="I26" s="1"/>
  <c r="B15"/>
  <c r="D15"/>
  <c r="F15"/>
  <c r="H15"/>
  <c r="J15"/>
  <c r="N15"/>
  <c r="P15"/>
  <c r="R15"/>
  <c r="L13"/>
  <c r="L15" s="1"/>
  <c r="R27"/>
  <c r="P27"/>
  <c r="N27"/>
  <c r="L27"/>
  <c r="J27"/>
  <c r="H27"/>
  <c r="F27"/>
  <c r="D27"/>
  <c r="B27"/>
  <c r="D9"/>
  <c r="E7" s="1"/>
  <c r="F9"/>
  <c r="G7" s="1"/>
  <c r="H9"/>
  <c r="I7" s="1"/>
  <c r="J9"/>
  <c r="K7" s="1"/>
  <c r="L9"/>
  <c r="M7" s="1"/>
  <c r="N9"/>
  <c r="O7" s="1"/>
  <c r="P9"/>
  <c r="Q7" s="1"/>
  <c r="R9"/>
  <c r="S7" s="1"/>
  <c r="B9"/>
  <c r="C7" s="1"/>
  <c r="W7" s="1"/>
  <c r="Y7" s="1"/>
  <c r="W14" l="1"/>
  <c r="Y14" s="1"/>
  <c r="W13"/>
  <c r="Y13" s="1"/>
  <c r="Y15" s="1"/>
  <c r="W15"/>
  <c r="C6"/>
  <c r="C8"/>
  <c r="E6"/>
  <c r="E8"/>
  <c r="G6"/>
  <c r="G8"/>
  <c r="I6"/>
  <c r="I9"/>
  <c r="I8"/>
  <c r="K6"/>
  <c r="K8"/>
  <c r="M6"/>
  <c r="M8"/>
  <c r="O6"/>
  <c r="O8"/>
  <c r="Q6"/>
  <c r="Q8"/>
  <c r="S6"/>
  <c r="S8"/>
  <c r="C18"/>
  <c r="C20"/>
  <c r="C19"/>
  <c r="E18"/>
  <c r="E20"/>
  <c r="E19"/>
  <c r="G18"/>
  <c r="G20"/>
  <c r="G19"/>
  <c r="I18"/>
  <c r="I20"/>
  <c r="I19"/>
  <c r="K18"/>
  <c r="K20"/>
  <c r="K19"/>
  <c r="O18"/>
  <c r="O20"/>
  <c r="O19"/>
  <c r="Q18"/>
  <c r="Q20"/>
  <c r="Q19"/>
  <c r="S18"/>
  <c r="S20"/>
  <c r="S19"/>
  <c r="C24"/>
  <c r="C25"/>
  <c r="E24"/>
  <c r="E25"/>
  <c r="G24"/>
  <c r="G25"/>
  <c r="I24"/>
  <c r="I25"/>
  <c r="K24"/>
  <c r="K25"/>
  <c r="O24"/>
  <c r="O25"/>
  <c r="Q24"/>
  <c r="Q25"/>
  <c r="S24"/>
  <c r="S25"/>
  <c r="L19"/>
  <c r="L21" s="1"/>
  <c r="M26" l="1"/>
  <c r="W26" s="1"/>
  <c r="Y26" s="1"/>
  <c r="M25"/>
  <c r="M24"/>
  <c r="M27" s="1"/>
  <c r="M19"/>
  <c r="W19" s="1"/>
  <c r="Y19" s="1"/>
  <c r="M20"/>
  <c r="W20" s="1"/>
  <c r="Y20" s="1"/>
  <c r="M18"/>
  <c r="M21" s="1"/>
  <c r="C27"/>
  <c r="W24"/>
  <c r="C9"/>
  <c r="W6"/>
  <c r="S27"/>
  <c r="Q27"/>
  <c r="O27"/>
  <c r="K27"/>
  <c r="I27"/>
  <c r="G27"/>
  <c r="E27"/>
  <c r="W25"/>
  <c r="Y25" s="1"/>
  <c r="S21"/>
  <c r="Q21"/>
  <c r="O21"/>
  <c r="K21"/>
  <c r="I21"/>
  <c r="G21"/>
  <c r="E21"/>
  <c r="C21"/>
  <c r="S9"/>
  <c r="Q9"/>
  <c r="O9"/>
  <c r="M9"/>
  <c r="K9"/>
  <c r="G9"/>
  <c r="E9"/>
  <c r="W8"/>
  <c r="Y8" s="1"/>
  <c r="W18"/>
  <c r="Y18" l="1"/>
  <c r="Y21" s="1"/>
  <c r="W21"/>
  <c r="Y6"/>
  <c r="Y9" s="1"/>
  <c r="W9"/>
  <c r="Y24"/>
  <c r="Y27" s="1"/>
  <c r="W27"/>
  <c r="X7" l="1"/>
  <c r="X8"/>
  <c r="X6"/>
  <c r="X9" s="1"/>
  <c r="X19"/>
  <c r="X20"/>
  <c r="X18"/>
  <c r="X21" s="1"/>
  <c r="X26"/>
  <c r="X25"/>
  <c r="X24"/>
  <c r="X27" s="1"/>
</calcChain>
</file>

<file path=xl/sharedStrings.xml><?xml version="1.0" encoding="utf-8"?>
<sst xmlns="http://schemas.openxmlformats.org/spreadsheetml/2006/main" count="69" uniqueCount="18">
  <si>
    <t>Total</t>
  </si>
  <si>
    <t>Ave</t>
  </si>
  <si>
    <t>%</t>
  </si>
  <si>
    <t>TOTAL</t>
  </si>
  <si>
    <t>08</t>
  </si>
  <si>
    <t>Categoty [A]</t>
  </si>
  <si>
    <t>Categoty [B]</t>
  </si>
  <si>
    <t>Categoty [A-B]</t>
  </si>
  <si>
    <t>IT Purchases Cost Analysis</t>
  </si>
  <si>
    <t>Revenue Hardware</t>
  </si>
  <si>
    <t>Revenue Software</t>
  </si>
  <si>
    <t>Revenue Others</t>
  </si>
  <si>
    <t>Revenue Offsite Hardware</t>
  </si>
  <si>
    <t>Revenue Offsite Software</t>
  </si>
  <si>
    <t>Revenue Offsite Others</t>
  </si>
  <si>
    <t>IT Purchases-Hardware</t>
  </si>
  <si>
    <t>IT Purchases-Software</t>
  </si>
  <si>
    <t>IT Purchases-Others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</si>
</sst>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b/>
      <u/>
      <sz val="12"/>
      <name val="Trebuchet MS"/>
      <family val="2"/>
    </font>
    <font>
      <b/>
      <u/>
      <sz val="10"/>
      <name val="Trebuchet MS"/>
      <family val="2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7" fontId="2" fillId="2" borderId="0" xfId="0" applyNumberFormat="1" applyFont="1" applyFill="1" applyBorder="1" applyAlignment="1">
      <alignment horizontal="right"/>
    </xf>
    <xf numFmtId="0" fontId="0" fillId="0" borderId="1" xfId="0" applyBorder="1"/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4" fontId="0" fillId="0" borderId="1" xfId="0" applyNumberFormat="1" applyBorder="1"/>
    <xf numFmtId="4" fontId="3" fillId="0" borderId="1" xfId="0" applyNumberFormat="1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/>
    <xf numFmtId="4" fontId="4" fillId="4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4" fontId="4" fillId="4" borderId="4" xfId="0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0" xfId="0" quotePrefix="1" applyFont="1"/>
    <xf numFmtId="0" fontId="7" fillId="2" borderId="1" xfId="0" applyFont="1" applyFill="1" applyBorder="1"/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tabSelected="1" workbookViewId="0">
      <selection activeCell="A27" sqref="A27"/>
    </sheetView>
  </sheetViews>
  <sheetFormatPr defaultRowHeight="15"/>
  <cols>
    <col min="1" max="1" width="16.42578125" style="22" customWidth="1"/>
    <col min="2" max="2" width="10.28515625" customWidth="1"/>
    <col min="3" max="3" width="7" customWidth="1"/>
    <col min="4" max="4" width="9.85546875" customWidth="1"/>
    <col min="5" max="5" width="6.42578125" customWidth="1"/>
    <col min="6" max="6" width="10.28515625" customWidth="1"/>
    <col min="7" max="7" width="6.28515625" customWidth="1"/>
    <col min="8" max="8" width="10.140625" customWidth="1"/>
    <col min="9" max="9" width="6.5703125" customWidth="1"/>
    <col min="10" max="10" width="9.85546875" customWidth="1"/>
    <col min="11" max="11" width="6.5703125" customWidth="1"/>
    <col min="12" max="12" width="9.85546875" customWidth="1"/>
    <col min="13" max="13" width="6.7109375" customWidth="1"/>
    <col min="14" max="14" width="9.85546875" customWidth="1"/>
    <col min="15" max="15" width="6.28515625" customWidth="1"/>
    <col min="16" max="16" width="9.85546875" customWidth="1"/>
    <col min="17" max="17" width="6.28515625" customWidth="1"/>
    <col min="18" max="18" width="10.28515625" customWidth="1"/>
    <col min="19" max="19" width="6.28515625" customWidth="1"/>
    <col min="20" max="22" width="7.85546875" customWidth="1"/>
    <col min="23" max="23" width="11.5703125" customWidth="1"/>
    <col min="24" max="24" width="7.5703125" customWidth="1"/>
  </cols>
  <sheetData>
    <row r="2" spans="1:25" ht="18">
      <c r="A2" s="18" t="s">
        <v>4</v>
      </c>
      <c r="B2" s="12" t="s">
        <v>8</v>
      </c>
    </row>
    <row r="5" spans="1:25" ht="16.5">
      <c r="A5" s="19" t="s">
        <v>5</v>
      </c>
      <c r="B5" s="1">
        <v>39448</v>
      </c>
      <c r="C5" s="1" t="s">
        <v>2</v>
      </c>
      <c r="D5" s="1">
        <v>39479</v>
      </c>
      <c r="E5" s="1" t="s">
        <v>2</v>
      </c>
      <c r="F5" s="1">
        <v>39508</v>
      </c>
      <c r="G5" s="1" t="s">
        <v>2</v>
      </c>
      <c r="H5" s="1">
        <v>39539</v>
      </c>
      <c r="I5" s="1" t="s">
        <v>2</v>
      </c>
      <c r="J5" s="1">
        <v>39569</v>
      </c>
      <c r="K5" s="1" t="s">
        <v>2</v>
      </c>
      <c r="L5" s="1">
        <v>39600</v>
      </c>
      <c r="M5" s="1" t="s">
        <v>2</v>
      </c>
      <c r="N5" s="1">
        <v>39630</v>
      </c>
      <c r="O5" s="1" t="s">
        <v>2</v>
      </c>
      <c r="P5" s="1">
        <v>39661</v>
      </c>
      <c r="Q5" s="1" t="s">
        <v>2</v>
      </c>
      <c r="R5" s="1">
        <v>39692</v>
      </c>
      <c r="S5" s="1" t="s">
        <v>2</v>
      </c>
      <c r="T5" s="1">
        <v>39722</v>
      </c>
      <c r="U5" s="1">
        <v>39753</v>
      </c>
      <c r="V5" s="1">
        <v>39783</v>
      </c>
      <c r="W5" s="1" t="s">
        <v>0</v>
      </c>
      <c r="X5" s="1" t="s">
        <v>2</v>
      </c>
      <c r="Y5" s="1" t="s">
        <v>1</v>
      </c>
    </row>
    <row r="6" spans="1:25">
      <c r="A6" s="20" t="s">
        <v>9</v>
      </c>
      <c r="B6" s="3">
        <v>214585</v>
      </c>
      <c r="C6" s="11">
        <f>IF(B$9=0,"-",(B6*100)/B$9)</f>
        <v>76.686798656279038</v>
      </c>
      <c r="D6" s="3">
        <v>279281</v>
      </c>
      <c r="E6" s="11">
        <f>IF(D$9=0,"-",(D6*100)/D$9)</f>
        <v>72.733025852841678</v>
      </c>
      <c r="F6" s="3">
        <v>267755.75</v>
      </c>
      <c r="G6" s="11">
        <f>IF(F$9=0,"-",(F6*100)/F$9)</f>
        <v>56.768715649966637</v>
      </c>
      <c r="H6" s="3">
        <v>393339</v>
      </c>
      <c r="I6" s="11">
        <f>IF(H$9=0,"-",(H6*100)/H$9)</f>
        <v>80.623566475564232</v>
      </c>
      <c r="J6" s="4">
        <v>324834</v>
      </c>
      <c r="K6" s="11">
        <f>IF(J$9=0,"-",(J6*100)/J$9)</f>
        <v>69.457357047858125</v>
      </c>
      <c r="L6" s="3">
        <v>276297.5</v>
      </c>
      <c r="M6" s="11">
        <f>IF(L$9=0,"-",(L6*100)/L$9)</f>
        <v>67.964430888059383</v>
      </c>
      <c r="N6" s="3">
        <v>304942.75</v>
      </c>
      <c r="O6" s="11">
        <f>IF(N$9=0,"-",(N6*100)/N$9)</f>
        <v>68.475719396694245</v>
      </c>
      <c r="P6" s="3">
        <v>458191.75</v>
      </c>
      <c r="Q6" s="11">
        <f>IF(P$9=0,"-",(P6*100)/P$9)</f>
        <v>90.438814780163298</v>
      </c>
      <c r="R6" s="3">
        <v>236495.5</v>
      </c>
      <c r="S6" s="11">
        <f>IF(R$9=0,"-",(R6*100)/R$9)</f>
        <v>80.197802402758313</v>
      </c>
      <c r="T6" s="2"/>
      <c r="U6" s="2"/>
      <c r="V6" s="2"/>
      <c r="W6" s="7">
        <f>SUM(B6:V6)</f>
        <v>2756385.5962311495</v>
      </c>
      <c r="X6" s="11">
        <f>IF(W$9=0,"-",(W6*100)/W$9)</f>
        <v>73.596032891199897</v>
      </c>
      <c r="Y6" s="2">
        <f>W6/9</f>
        <v>306265.06624790549</v>
      </c>
    </row>
    <row r="7" spans="1:25">
      <c r="A7" s="20" t="s">
        <v>10</v>
      </c>
      <c r="B7" s="3">
        <v>57785</v>
      </c>
      <c r="C7" s="11">
        <f t="shared" ref="C7:C8" si="0">IF(B$9=0,"-",(B7*100)/B$9)</f>
        <v>20.650775498534774</v>
      </c>
      <c r="D7" s="3">
        <v>73405</v>
      </c>
      <c r="E7" s="11">
        <f t="shared" ref="E7:E8" si="1">IF(D$9=0,"-",(D7*100)/D$9)</f>
        <v>19.116831301548775</v>
      </c>
      <c r="F7" s="3">
        <v>164530</v>
      </c>
      <c r="G7" s="11">
        <f t="shared" ref="G7:G8" si="2">IF(F$9=0,"-",(F7*100)/F$9)</f>
        <v>34.883123092180135</v>
      </c>
      <c r="H7" s="3">
        <v>29907</v>
      </c>
      <c r="I7" s="11">
        <f t="shared" ref="I7:I9" si="3">IF(H$9=0,"-",(H7*100)/H$9)</f>
        <v>6.1301040643940716</v>
      </c>
      <c r="J7" s="3">
        <v>129690</v>
      </c>
      <c r="K7" s="11">
        <f t="shared" ref="K7:K8" si="4">IF(J$9=0,"-",(J7*100)/J$9)</f>
        <v>27.730855253873425</v>
      </c>
      <c r="L7" s="3">
        <v>113335</v>
      </c>
      <c r="M7" s="11">
        <f t="shared" ref="M7:M8" si="5">IF(L$9=0,"-",(L7*100)/L$9)</f>
        <v>27.878459901729872</v>
      </c>
      <c r="N7" s="3">
        <v>120917</v>
      </c>
      <c r="O7" s="11">
        <f t="shared" ref="O7:O8" si="6">IF(N$9=0,"-",(N7*100)/N$9)</f>
        <v>27.152239436058338</v>
      </c>
      <c r="P7" s="3">
        <v>48440</v>
      </c>
      <c r="Q7" s="11">
        <f t="shared" ref="Q7:Q8" si="7">IF(P$9=0,"-",(P7*100)/P$9)</f>
        <v>9.5611852198366964</v>
      </c>
      <c r="R7" s="3">
        <v>51394.75</v>
      </c>
      <c r="S7" s="11">
        <f t="shared" ref="S7:S8" si="8">IF(R$9=0,"-",(R7*100)/R$9)</f>
        <v>17.428433120457527</v>
      </c>
      <c r="T7" s="2"/>
      <c r="U7" s="2"/>
      <c r="V7" s="2"/>
      <c r="W7" s="7">
        <f t="shared" ref="W7:W8" si="9">SUM(B7:V7)</f>
        <v>789594.28200688865</v>
      </c>
      <c r="X7" s="11">
        <f t="shared" ref="X7:X8" si="10">IF(W$9=0,"-",(W7*100)/W$9)</f>
        <v>21.082321293776339</v>
      </c>
      <c r="Y7" s="2">
        <f>W7/9</f>
        <v>87732.698000765406</v>
      </c>
    </row>
    <row r="8" spans="1:25">
      <c r="A8" s="20" t="s">
        <v>11</v>
      </c>
      <c r="B8" s="4">
        <v>7450</v>
      </c>
      <c r="C8" s="11">
        <f t="shared" si="0"/>
        <v>2.6624258451861911</v>
      </c>
      <c r="D8" s="4">
        <v>31295</v>
      </c>
      <c r="E8" s="11">
        <f t="shared" si="1"/>
        <v>8.1501428456095493</v>
      </c>
      <c r="F8" s="4">
        <v>39375</v>
      </c>
      <c r="G8" s="11">
        <f t="shared" si="2"/>
        <v>8.3481612578532349</v>
      </c>
      <c r="H8" s="4">
        <v>64625</v>
      </c>
      <c r="I8" s="15">
        <f t="shared" si="3"/>
        <v>13.246329460041691</v>
      </c>
      <c r="J8" s="4">
        <v>13150</v>
      </c>
      <c r="K8" s="11">
        <f t="shared" si="4"/>
        <v>2.8117876982684518</v>
      </c>
      <c r="L8" s="4">
        <v>16900</v>
      </c>
      <c r="M8" s="11">
        <f t="shared" si="5"/>
        <v>4.1571092102107459</v>
      </c>
      <c r="N8" s="4">
        <v>19470</v>
      </c>
      <c r="O8" s="11">
        <f t="shared" si="6"/>
        <v>4.3720411672474162</v>
      </c>
      <c r="P8" s="4">
        <v>0</v>
      </c>
      <c r="Q8" s="11">
        <f t="shared" si="7"/>
        <v>0</v>
      </c>
      <c r="R8" s="3">
        <v>7000</v>
      </c>
      <c r="S8" s="11">
        <f t="shared" si="8"/>
        <v>2.3737644767841597</v>
      </c>
      <c r="T8" s="2"/>
      <c r="U8" s="2"/>
      <c r="V8" s="2"/>
      <c r="W8" s="7">
        <f t="shared" si="9"/>
        <v>199311.12176196123</v>
      </c>
      <c r="X8" s="11">
        <f t="shared" si="10"/>
        <v>5.3216458150237527</v>
      </c>
      <c r="Y8" s="2">
        <f>W8/9</f>
        <v>22145.680195773471</v>
      </c>
    </row>
    <row r="9" spans="1:25">
      <c r="A9" s="21" t="s">
        <v>3</v>
      </c>
      <c r="B9" s="5">
        <f>SUM(B6:B8)</f>
        <v>279820</v>
      </c>
      <c r="C9" s="5">
        <f>SUM(C6:C8)</f>
        <v>100</v>
      </c>
      <c r="D9" s="5">
        <f t="shared" ref="D9:R9" si="11">SUM(D6:D8)</f>
        <v>383981</v>
      </c>
      <c r="E9" s="5">
        <f>SUM(E6:E8)</f>
        <v>100</v>
      </c>
      <c r="F9" s="5">
        <f t="shared" si="11"/>
        <v>471660.75</v>
      </c>
      <c r="G9" s="5">
        <f>SUM(G6:G8)</f>
        <v>100</v>
      </c>
      <c r="H9" s="5">
        <f t="shared" si="11"/>
        <v>487871</v>
      </c>
      <c r="I9" s="17">
        <f t="shared" si="3"/>
        <v>100</v>
      </c>
      <c r="J9" s="5">
        <f t="shared" si="11"/>
        <v>467674</v>
      </c>
      <c r="K9" s="5">
        <f>SUM(K6:K8)</f>
        <v>100</v>
      </c>
      <c r="L9" s="5">
        <f t="shared" si="11"/>
        <v>406532.5</v>
      </c>
      <c r="M9" s="5">
        <f>SUM(M6:M8)</f>
        <v>100</v>
      </c>
      <c r="N9" s="5">
        <f t="shared" si="11"/>
        <v>445329.75</v>
      </c>
      <c r="O9" s="5">
        <f>SUM(O6:O8)</f>
        <v>100</v>
      </c>
      <c r="P9" s="5">
        <f t="shared" si="11"/>
        <v>506631.75</v>
      </c>
      <c r="Q9" s="5">
        <f>SUM(Q6:Q8)</f>
        <v>100</v>
      </c>
      <c r="R9" s="5">
        <f t="shared" si="11"/>
        <v>294890.25</v>
      </c>
      <c r="S9" s="5">
        <f>SUM(S6:S8)</f>
        <v>100</v>
      </c>
      <c r="T9" s="2"/>
      <c r="U9" s="2"/>
      <c r="V9" s="2"/>
      <c r="W9" s="10">
        <f>SUM(W6:W8)</f>
        <v>3745290.9999999995</v>
      </c>
      <c r="X9" s="10">
        <f>SUM(X6:X8)</f>
        <v>99.999999999999986</v>
      </c>
      <c r="Y9" s="6">
        <f>SUM(Y6:Y8)</f>
        <v>416143.44444444438</v>
      </c>
    </row>
    <row r="11" spans="1:25" ht="16.5">
      <c r="A11" s="19" t="s">
        <v>6</v>
      </c>
      <c r="B11" s="1">
        <v>39448</v>
      </c>
      <c r="C11" s="1" t="s">
        <v>2</v>
      </c>
      <c r="D11" s="1">
        <v>39479</v>
      </c>
      <c r="E11" s="1" t="s">
        <v>2</v>
      </c>
      <c r="F11" s="1">
        <v>39508</v>
      </c>
      <c r="G11" s="1" t="s">
        <v>2</v>
      </c>
      <c r="H11" s="1">
        <v>39539</v>
      </c>
      <c r="I11" s="1" t="s">
        <v>2</v>
      </c>
      <c r="J11" s="1">
        <v>39569</v>
      </c>
      <c r="K11" s="1" t="s">
        <v>2</v>
      </c>
      <c r="L11" s="1">
        <v>39600</v>
      </c>
      <c r="M11" s="1" t="s">
        <v>2</v>
      </c>
      <c r="N11" s="1">
        <v>39630</v>
      </c>
      <c r="O11" s="1" t="s">
        <v>2</v>
      </c>
      <c r="P11" s="1">
        <v>39661</v>
      </c>
      <c r="Q11" s="1" t="s">
        <v>2</v>
      </c>
      <c r="R11" s="1">
        <v>39692</v>
      </c>
      <c r="S11" s="1" t="s">
        <v>2</v>
      </c>
      <c r="T11" s="1">
        <v>39722</v>
      </c>
      <c r="U11" s="1">
        <v>39753</v>
      </c>
      <c r="V11" s="1">
        <v>39783</v>
      </c>
      <c r="W11" s="1" t="s">
        <v>0</v>
      </c>
      <c r="X11" s="1" t="s">
        <v>2</v>
      </c>
      <c r="Y11" s="1" t="s">
        <v>1</v>
      </c>
    </row>
    <row r="12" spans="1:25">
      <c r="A12" s="20" t="s">
        <v>12</v>
      </c>
      <c r="B12" s="3">
        <v>103810</v>
      </c>
      <c r="C12" s="3"/>
      <c r="D12" s="3">
        <v>76212</v>
      </c>
      <c r="E12" s="3"/>
      <c r="F12" s="3">
        <v>184987.5</v>
      </c>
      <c r="G12" s="3"/>
      <c r="H12" s="3">
        <v>216996</v>
      </c>
      <c r="I12" s="3"/>
      <c r="J12" s="3">
        <v>178116</v>
      </c>
      <c r="K12" s="3"/>
      <c r="L12" s="3">
        <v>93903</v>
      </c>
      <c r="M12" s="3"/>
      <c r="N12" s="3">
        <v>87390</v>
      </c>
      <c r="O12" s="3"/>
      <c r="P12" s="3">
        <v>236234</v>
      </c>
      <c r="Q12" s="3"/>
      <c r="R12" s="3">
        <v>123920</v>
      </c>
      <c r="S12" s="3"/>
      <c r="T12" s="2"/>
      <c r="U12" s="2"/>
      <c r="V12" s="2"/>
      <c r="W12" s="7">
        <f>SUM(B12:V12)</f>
        <v>1301568.5</v>
      </c>
      <c r="X12" s="7"/>
      <c r="Y12" s="2">
        <f>W12/9</f>
        <v>144618.72222222222</v>
      </c>
    </row>
    <row r="13" spans="1:25">
      <c r="A13" s="20" t="s">
        <v>13</v>
      </c>
      <c r="B13" s="4">
        <v>0</v>
      </c>
      <c r="C13" s="4"/>
      <c r="D13" s="4">
        <v>0</v>
      </c>
      <c r="E13" s="4"/>
      <c r="F13" s="3">
        <v>5750</v>
      </c>
      <c r="G13" s="3"/>
      <c r="H13" s="4">
        <v>0</v>
      </c>
      <c r="I13" s="4"/>
      <c r="J13" s="4">
        <v>0</v>
      </c>
      <c r="K13" s="4"/>
      <c r="L13" s="3">
        <f>16450+11800</f>
        <v>28250</v>
      </c>
      <c r="M13" s="3"/>
      <c r="N13" s="4">
        <v>0</v>
      </c>
      <c r="O13" s="4"/>
      <c r="P13" s="4">
        <v>0</v>
      </c>
      <c r="Q13" s="4"/>
      <c r="R13" s="4">
        <v>0</v>
      </c>
      <c r="S13" s="4"/>
      <c r="T13" s="2"/>
      <c r="U13" s="2"/>
      <c r="V13" s="2"/>
      <c r="W13" s="7">
        <f t="shared" ref="W13:W14" si="12">SUM(B13:V13)</f>
        <v>34000</v>
      </c>
      <c r="X13" s="7"/>
      <c r="Y13" s="2">
        <f>W13/9</f>
        <v>3777.7777777777778</v>
      </c>
    </row>
    <row r="14" spans="1:25">
      <c r="A14" s="20" t="s">
        <v>14</v>
      </c>
      <c r="B14" s="3">
        <v>5250</v>
      </c>
      <c r="C14" s="3"/>
      <c r="D14" s="3">
        <f>5900+6715+13430+5250</f>
        <v>31295</v>
      </c>
      <c r="E14" s="3"/>
      <c r="F14" s="4">
        <v>39375</v>
      </c>
      <c r="G14" s="4"/>
      <c r="H14" s="3">
        <f>13430+5250+20000+13430+6715</f>
        <v>58825</v>
      </c>
      <c r="I14" s="3"/>
      <c r="J14" s="3">
        <v>5250</v>
      </c>
      <c r="K14" s="3"/>
      <c r="L14" s="3">
        <v>8000</v>
      </c>
      <c r="M14" s="3"/>
      <c r="N14" s="3">
        <v>5250</v>
      </c>
      <c r="O14" s="3"/>
      <c r="P14" s="4">
        <v>0</v>
      </c>
      <c r="Q14" s="4"/>
      <c r="R14" s="4">
        <v>0</v>
      </c>
      <c r="S14" s="4"/>
      <c r="T14" s="2"/>
      <c r="U14" s="2"/>
      <c r="V14" s="2"/>
      <c r="W14" s="7">
        <f t="shared" si="12"/>
        <v>153245</v>
      </c>
      <c r="X14" s="7"/>
      <c r="Y14" s="2">
        <f>W14/9</f>
        <v>17027.222222222223</v>
      </c>
    </row>
    <row r="15" spans="1:25">
      <c r="A15" s="21" t="s">
        <v>3</v>
      </c>
      <c r="B15" s="8">
        <f t="shared" ref="B15:P15" si="13">SUM(B12:B14)</f>
        <v>109060</v>
      </c>
      <c r="C15" s="8"/>
      <c r="D15" s="8">
        <f t="shared" si="13"/>
        <v>107507</v>
      </c>
      <c r="E15" s="8"/>
      <c r="F15" s="8">
        <f t="shared" si="13"/>
        <v>230112.5</v>
      </c>
      <c r="G15" s="8"/>
      <c r="H15" s="8">
        <f t="shared" si="13"/>
        <v>275821</v>
      </c>
      <c r="I15" s="8"/>
      <c r="J15" s="8">
        <f t="shared" si="13"/>
        <v>183366</v>
      </c>
      <c r="K15" s="8"/>
      <c r="L15" s="8">
        <f t="shared" si="13"/>
        <v>130153</v>
      </c>
      <c r="M15" s="8"/>
      <c r="N15" s="8">
        <f t="shared" si="13"/>
        <v>92640</v>
      </c>
      <c r="O15" s="8"/>
      <c r="P15" s="8">
        <f t="shared" si="13"/>
        <v>236234</v>
      </c>
      <c r="Q15" s="8"/>
      <c r="R15" s="8">
        <f>SUM(R12:R14)</f>
        <v>123920</v>
      </c>
      <c r="S15" s="8"/>
      <c r="T15" s="2"/>
      <c r="U15" s="2"/>
      <c r="V15" s="2"/>
      <c r="W15" s="10">
        <f>SUM(W12:W14)</f>
        <v>1488813.5</v>
      </c>
      <c r="X15" s="10"/>
      <c r="Y15" s="6">
        <f>SUM(Y12:Y14)</f>
        <v>165423.72222222222</v>
      </c>
    </row>
    <row r="17" spans="1:25" ht="16.5">
      <c r="A17" s="19" t="s">
        <v>7</v>
      </c>
      <c r="B17" s="1">
        <v>39448</v>
      </c>
      <c r="C17" s="1" t="s">
        <v>2</v>
      </c>
      <c r="D17" s="1">
        <v>39479</v>
      </c>
      <c r="E17" s="1" t="s">
        <v>2</v>
      </c>
      <c r="F17" s="1">
        <v>39508</v>
      </c>
      <c r="G17" s="1" t="s">
        <v>2</v>
      </c>
      <c r="H17" s="1">
        <v>39539</v>
      </c>
      <c r="I17" s="1" t="s">
        <v>2</v>
      </c>
      <c r="J17" s="1">
        <v>39569</v>
      </c>
      <c r="K17" s="1" t="s">
        <v>2</v>
      </c>
      <c r="L17" s="1">
        <v>39600</v>
      </c>
      <c r="M17" s="1" t="s">
        <v>2</v>
      </c>
      <c r="N17" s="1">
        <v>39630</v>
      </c>
      <c r="O17" s="1" t="s">
        <v>2</v>
      </c>
      <c r="P17" s="1">
        <v>39661</v>
      </c>
      <c r="Q17" s="1" t="s">
        <v>2</v>
      </c>
      <c r="R17" s="1">
        <v>39692</v>
      </c>
      <c r="S17" s="1" t="s">
        <v>2</v>
      </c>
      <c r="T17" s="1">
        <v>39722</v>
      </c>
      <c r="U17" s="1">
        <v>39753</v>
      </c>
      <c r="V17" s="1">
        <v>39783</v>
      </c>
      <c r="W17" s="1" t="s">
        <v>0</v>
      </c>
      <c r="X17" s="1" t="s">
        <v>2</v>
      </c>
      <c r="Y17" s="1" t="s">
        <v>1</v>
      </c>
    </row>
    <row r="18" spans="1:25">
      <c r="A18" s="20" t="s">
        <v>9</v>
      </c>
      <c r="B18" s="3">
        <f>B6-B12</f>
        <v>110775</v>
      </c>
      <c r="C18" s="11">
        <f>IF(B$21=0,"-",(B18*100)/B$21)</f>
        <v>64.871749824314833</v>
      </c>
      <c r="D18" s="3">
        <f>D6-D12</f>
        <v>203069</v>
      </c>
      <c r="E18" s="11">
        <f>IF(D$21=0,"-",(D18*100)/D$21)</f>
        <v>73.449582962593226</v>
      </c>
      <c r="F18" s="3">
        <f>F6-F12</f>
        <v>82768.25</v>
      </c>
      <c r="G18" s="11">
        <f>IF(F$21=0,"-",(F18*100)/F$21)</f>
        <v>34.265721237889323</v>
      </c>
      <c r="H18" s="3">
        <f>H6-H12</f>
        <v>176343</v>
      </c>
      <c r="I18" s="11">
        <f>IF(H$21=0,"-",(H18*100)/H$21)</f>
        <v>83.161046922895537</v>
      </c>
      <c r="J18" s="3">
        <f>J6-J12</f>
        <v>146718</v>
      </c>
      <c r="K18" s="11">
        <f>IF(J$21=0,"-",(J18*100)/J$21)</f>
        <v>51.605301292963972</v>
      </c>
      <c r="L18" s="3">
        <f>L6-L12</f>
        <v>182394.5</v>
      </c>
      <c r="M18" s="11">
        <f>IF(L$21=0,"-",(L18*100)/L$21)</f>
        <v>65.994221713260202</v>
      </c>
      <c r="N18" s="3">
        <f>N6-N12</f>
        <v>217552.75</v>
      </c>
      <c r="O18" s="11">
        <f>IF(N$21=0,"-",(N18*100)/N$21)</f>
        <v>61.683887892971086</v>
      </c>
      <c r="P18" s="3">
        <f>P6-P12</f>
        <v>221957.75</v>
      </c>
      <c r="Q18" s="11">
        <f>IF(P$21=0,"-",(P18*100)/P$21)</f>
        <v>82.085649751153625</v>
      </c>
      <c r="R18" s="3">
        <f>R6-R12</f>
        <v>112575.5</v>
      </c>
      <c r="S18" s="11">
        <f>IF(R$21=0,"-",(R18*100)/R$21)</f>
        <v>65.8450812348932</v>
      </c>
      <c r="T18" s="2"/>
      <c r="U18" s="2"/>
      <c r="V18" s="2"/>
      <c r="W18" s="7">
        <f>SUM(B18:V18)</f>
        <v>1454736.7122428329</v>
      </c>
      <c r="X18" s="11">
        <f>IF(W$21=0,"-",(W18*100)/W$21)</f>
        <v>64.469364850428704</v>
      </c>
      <c r="Y18" s="2">
        <f>W18/9</f>
        <v>161637.41247142587</v>
      </c>
    </row>
    <row r="19" spans="1:25">
      <c r="A19" s="20" t="s">
        <v>10</v>
      </c>
      <c r="B19" s="3">
        <f>B7-B13</f>
        <v>57785</v>
      </c>
      <c r="C19" s="11">
        <f t="shared" ref="C19:C20" si="14">IF(B$21=0,"-",(B19*100)/B$21)</f>
        <v>33.839892246427738</v>
      </c>
      <c r="D19" s="3">
        <f>D7-D13</f>
        <v>73405</v>
      </c>
      <c r="E19" s="11">
        <f t="shared" ref="E19:E20" si="15">IF(D$21=0,"-",(D19*100)/D$21)</f>
        <v>26.550417037406774</v>
      </c>
      <c r="F19" s="3">
        <f>F7-F13</f>
        <v>158780</v>
      </c>
      <c r="G19" s="11">
        <f t="shared" ref="G19:G20" si="16">IF(F$21=0,"-",(F19*100)/F$21)</f>
        <v>65.734278762110677</v>
      </c>
      <c r="H19" s="3">
        <f>H7-H13</f>
        <v>29907</v>
      </c>
      <c r="I19" s="11">
        <f t="shared" ref="I19:I20" si="17">IF(H$21=0,"-",(H19*100)/H$21)</f>
        <v>14.103749115774582</v>
      </c>
      <c r="J19" s="3">
        <f>J7-J13</f>
        <v>129690</v>
      </c>
      <c r="K19" s="11">
        <f t="shared" ref="K19:K20" si="18">IF(J$21=0,"-",(J19*100)/J$21)</f>
        <v>45.616022060582182</v>
      </c>
      <c r="L19" s="3">
        <f>L7-L13</f>
        <v>85085</v>
      </c>
      <c r="M19" s="11">
        <f t="shared" ref="M19:M20" si="19">IF(L$21=0,"-",(L19*100)/L$21)</f>
        <v>30.785568394182636</v>
      </c>
      <c r="N19" s="3">
        <f>N7-N13</f>
        <v>120917</v>
      </c>
      <c r="O19" s="11">
        <f t="shared" ref="O19:O20" si="20">IF(N$21=0,"-",(N19*100)/N$21)</f>
        <v>34.284239902066901</v>
      </c>
      <c r="P19" s="3">
        <f>P7-P13</f>
        <v>48440</v>
      </c>
      <c r="Q19" s="11">
        <f t="shared" ref="Q19:Q20" si="21">IF(P$21=0,"-",(P19*100)/P$21)</f>
        <v>17.914350248846375</v>
      </c>
      <c r="R19" s="3">
        <f>R7-R13</f>
        <v>51394.75</v>
      </c>
      <c r="S19" s="11">
        <f t="shared" ref="S19:S20" si="22">IF(R$21=0,"-",(R19*100)/R$21)</f>
        <v>30.060639204773931</v>
      </c>
      <c r="T19" s="2"/>
      <c r="U19" s="2"/>
      <c r="V19" s="2"/>
      <c r="W19" s="7">
        <f t="shared" ref="W19:W20" si="23">SUM(B19:V19)</f>
        <v>755702.63915697229</v>
      </c>
      <c r="X19" s="11">
        <f t="shared" ref="X19:X20" si="24">IF(W$21=0,"-",(W19*100)/W$21)</f>
        <v>33.490368911587737</v>
      </c>
      <c r="Y19" s="2">
        <f>W19/9</f>
        <v>83966.959906330259</v>
      </c>
    </row>
    <row r="20" spans="1:25">
      <c r="A20" s="20" t="s">
        <v>11</v>
      </c>
      <c r="B20" s="4">
        <f>B8-B14</f>
        <v>2200</v>
      </c>
      <c r="C20" s="11">
        <f t="shared" si="14"/>
        <v>1.2883579292574374</v>
      </c>
      <c r="D20" s="4">
        <f>D8-D14</f>
        <v>0</v>
      </c>
      <c r="E20" s="11">
        <f t="shared" si="15"/>
        <v>0</v>
      </c>
      <c r="F20" s="4">
        <f>F8-F14</f>
        <v>0</v>
      </c>
      <c r="G20" s="11">
        <f t="shared" si="16"/>
        <v>0</v>
      </c>
      <c r="H20" s="4">
        <f>H8-H14</f>
        <v>5800</v>
      </c>
      <c r="I20" s="11">
        <f t="shared" si="17"/>
        <v>2.7352039613298751</v>
      </c>
      <c r="J20" s="4">
        <f>J8-J14</f>
        <v>7900</v>
      </c>
      <c r="K20" s="11">
        <f t="shared" si="18"/>
        <v>2.7786766464538459</v>
      </c>
      <c r="L20" s="4">
        <f>L8-L14</f>
        <v>8900</v>
      </c>
      <c r="M20" s="11">
        <f t="shared" si="19"/>
        <v>3.2202098925571541</v>
      </c>
      <c r="N20" s="4">
        <f>N8-N14</f>
        <v>14220</v>
      </c>
      <c r="O20" s="11">
        <f t="shared" si="20"/>
        <v>4.0318722049620099</v>
      </c>
      <c r="P20" s="4">
        <f>P8-P14</f>
        <v>0</v>
      </c>
      <c r="Q20" s="11">
        <f t="shared" si="21"/>
        <v>0</v>
      </c>
      <c r="R20" s="4">
        <f>R8-R14</f>
        <v>7000</v>
      </c>
      <c r="S20" s="11">
        <f t="shared" si="22"/>
        <v>4.0942795603328648</v>
      </c>
      <c r="T20" s="2"/>
      <c r="U20" s="2"/>
      <c r="V20" s="2"/>
      <c r="W20" s="7">
        <f t="shared" si="23"/>
        <v>46038.148600194894</v>
      </c>
      <c r="X20" s="11">
        <f t="shared" si="24"/>
        <v>2.0402662379835332</v>
      </c>
      <c r="Y20" s="2">
        <f>W20/9</f>
        <v>5115.3498444660991</v>
      </c>
    </row>
    <row r="21" spans="1:25">
      <c r="A21" s="21" t="s">
        <v>3</v>
      </c>
      <c r="B21" s="5">
        <f>SUM(B18:B20)</f>
        <v>170760</v>
      </c>
      <c r="C21" s="5">
        <f>SUM(C18:C20)</f>
        <v>100.00000000000001</v>
      </c>
      <c r="D21" s="5">
        <f t="shared" ref="D21" si="25">SUM(D18:D20)</f>
        <v>276474</v>
      </c>
      <c r="E21" s="5">
        <f>SUM(E18:E20)</f>
        <v>100</v>
      </c>
      <c r="F21" s="5">
        <f t="shared" ref="F21" si="26">SUM(F18:F20)</f>
        <v>241548.25</v>
      </c>
      <c r="G21" s="5">
        <f>SUM(G18:G20)</f>
        <v>100</v>
      </c>
      <c r="H21" s="5">
        <f t="shared" ref="H21" si="27">SUM(H18:H20)</f>
        <v>212050</v>
      </c>
      <c r="I21" s="5">
        <f>SUM(I18:I20)</f>
        <v>99.999999999999986</v>
      </c>
      <c r="J21" s="5">
        <f t="shared" ref="J21" si="28">SUM(J18:J20)</f>
        <v>284308</v>
      </c>
      <c r="K21" s="5">
        <f>SUM(K18:K20)</f>
        <v>100</v>
      </c>
      <c r="L21" s="5">
        <f t="shared" ref="L21" si="29">SUM(L18:L20)</f>
        <v>276379.5</v>
      </c>
      <c r="M21" s="5">
        <f>SUM(M18:M20)</f>
        <v>99.999999999999986</v>
      </c>
      <c r="N21" s="5">
        <f t="shared" ref="N21" si="30">SUM(N18:N20)</f>
        <v>352689.75</v>
      </c>
      <c r="O21" s="5">
        <f>SUM(O18:O20)</f>
        <v>100</v>
      </c>
      <c r="P21" s="5">
        <f t="shared" ref="P21" si="31">SUM(P18:P20)</f>
        <v>270397.75</v>
      </c>
      <c r="Q21" s="5">
        <f>SUM(Q18:Q20)</f>
        <v>100</v>
      </c>
      <c r="R21" s="5">
        <f t="shared" ref="R21" si="32">SUM(R18:R20)</f>
        <v>170970.25</v>
      </c>
      <c r="S21" s="5">
        <f>SUM(S18:S20)</f>
        <v>100</v>
      </c>
      <c r="T21" s="2"/>
      <c r="U21" s="2"/>
      <c r="V21" s="2"/>
      <c r="W21" s="10">
        <f>SUM(W18:W20)</f>
        <v>2256477.5000000005</v>
      </c>
      <c r="X21" s="10">
        <f>SUM(X18:X20)</f>
        <v>99.999999999999972</v>
      </c>
      <c r="Y21" s="6">
        <f>SUM(Y18:Y20)</f>
        <v>250719.72222222222</v>
      </c>
    </row>
    <row r="23" spans="1:25" ht="16.5">
      <c r="A23" s="19"/>
      <c r="B23" s="1">
        <v>39448</v>
      </c>
      <c r="C23" s="1" t="s">
        <v>2</v>
      </c>
      <c r="D23" s="1">
        <v>39479</v>
      </c>
      <c r="E23" s="1" t="s">
        <v>2</v>
      </c>
      <c r="F23" s="1">
        <v>39508</v>
      </c>
      <c r="G23" s="1" t="s">
        <v>2</v>
      </c>
      <c r="H23" s="1">
        <v>39539</v>
      </c>
      <c r="I23" s="1" t="s">
        <v>2</v>
      </c>
      <c r="J23" s="1">
        <v>39569</v>
      </c>
      <c r="K23" s="1" t="s">
        <v>2</v>
      </c>
      <c r="L23" s="1">
        <v>39600</v>
      </c>
      <c r="M23" s="1" t="s">
        <v>2</v>
      </c>
      <c r="N23" s="1">
        <v>39630</v>
      </c>
      <c r="O23" s="1" t="s">
        <v>2</v>
      </c>
      <c r="P23" s="1">
        <v>39661</v>
      </c>
      <c r="Q23" s="1" t="s">
        <v>2</v>
      </c>
      <c r="R23" s="1">
        <v>39692</v>
      </c>
      <c r="S23" s="1" t="s">
        <v>2</v>
      </c>
      <c r="T23" s="1">
        <v>39722</v>
      </c>
      <c r="U23" s="1">
        <v>39753</v>
      </c>
      <c r="V23" s="1">
        <v>39783</v>
      </c>
      <c r="W23" s="1" t="s">
        <v>0</v>
      </c>
      <c r="X23" s="1" t="s">
        <v>2</v>
      </c>
      <c r="Y23" s="1" t="s">
        <v>1</v>
      </c>
    </row>
    <row r="24" spans="1:25">
      <c r="A24" s="20" t="s">
        <v>15</v>
      </c>
      <c r="B24" s="3">
        <v>13651.62</v>
      </c>
      <c r="C24" s="11">
        <f>IF(B$21=0,"-",(B24*100)/B21)</f>
        <v>7.9946240337315526</v>
      </c>
      <c r="D24" s="3">
        <v>19753.150000000001</v>
      </c>
      <c r="E24" s="11">
        <f>IF(D$21=0,"-",(D24*100)/D21)</f>
        <v>7.1446682147326701</v>
      </c>
      <c r="F24" s="3">
        <v>21501.25</v>
      </c>
      <c r="G24" s="11">
        <f>IF(F$21=0,"-",(F24*100)/F21)</f>
        <v>8.9014306665438472</v>
      </c>
      <c r="H24" s="3">
        <v>13316.8</v>
      </c>
      <c r="I24" s="11">
        <f>IF(H$21=0,"-",(H24*100)/H21)</f>
        <v>6.280028295213393</v>
      </c>
      <c r="J24" s="3">
        <v>22116.55</v>
      </c>
      <c r="K24" s="11">
        <f>IF(J$21=0,"-",(J24*100)/J21)</f>
        <v>7.7790811373580766</v>
      </c>
      <c r="L24" s="9">
        <v>20754.5</v>
      </c>
      <c r="M24" s="11">
        <f>IF(L$21=0,"-",(L24*100)/L21)</f>
        <v>7.5094209230424109</v>
      </c>
      <c r="N24" s="3">
        <v>13241.35</v>
      </c>
      <c r="O24" s="11">
        <f>IF(N$21=0,"-",(N24*100)/N21)</f>
        <v>3.7543903671711467</v>
      </c>
      <c r="P24" s="3">
        <v>19123.650000000001</v>
      </c>
      <c r="Q24" s="11">
        <f>IF(P$21=0,"-",(P24*100)/P21)</f>
        <v>7.0724146188346619</v>
      </c>
      <c r="R24" s="3">
        <v>11315.95</v>
      </c>
      <c r="S24" s="11">
        <f>IF(R$21=0,"-",(R24*100)/R21)</f>
        <v>6.6186661129640978</v>
      </c>
      <c r="T24" s="2"/>
      <c r="U24" s="2"/>
      <c r="V24" s="2"/>
      <c r="W24" s="10">
        <f>SUM(B24:V24)</f>
        <v>154837.87472436961</v>
      </c>
      <c r="X24" s="14">
        <f>IF(W$21=0,"-",(W24*100)/W21)</f>
        <v>6.8619285911058086</v>
      </c>
      <c r="Y24" s="2">
        <f>W24/9</f>
        <v>17204.208302707735</v>
      </c>
    </row>
    <row r="25" spans="1:25">
      <c r="A25" s="20" t="s">
        <v>16</v>
      </c>
      <c r="B25" s="3">
        <v>1688.55</v>
      </c>
      <c r="C25" s="11">
        <f>IF(B$21=0,"-",(B25*100)/B21)</f>
        <v>0.98884399156711178</v>
      </c>
      <c r="D25" s="3">
        <v>1597.1</v>
      </c>
      <c r="E25" s="11">
        <f>IF(D$21=0,"-",(D25*100)/D21)</f>
        <v>0.57766733942432202</v>
      </c>
      <c r="F25" s="3">
        <v>1336.95</v>
      </c>
      <c r="G25" s="11">
        <f>IF(F$21=0,"-",(F25*100)/F21)</f>
        <v>0.55349190068650878</v>
      </c>
      <c r="H25" s="3">
        <v>1595.8</v>
      </c>
      <c r="I25" s="11">
        <f>IF(H$21=0,"-",(H25*100)/H21)</f>
        <v>0.75255835887762323</v>
      </c>
      <c r="J25" s="3">
        <v>908</v>
      </c>
      <c r="K25" s="11">
        <f>IF(J$21=0,"-",(J25*100)/J21)</f>
        <v>0.3193719487316572</v>
      </c>
      <c r="L25" s="9">
        <v>1423.85</v>
      </c>
      <c r="M25" s="11">
        <f>IF(L$21=0,"-",(L25*100)/L21)</f>
        <v>0.51517930960870828</v>
      </c>
      <c r="N25" s="3">
        <v>3671.4</v>
      </c>
      <c r="O25" s="11">
        <f>IF(N$21=0,"-",(N25*100)/N21)</f>
        <v>1.0409715621165627</v>
      </c>
      <c r="P25" s="3">
        <v>1033.45</v>
      </c>
      <c r="Q25" s="11">
        <f>IF(P$21=0,"-",(P25*100)/P21)</f>
        <v>0.38219622759434946</v>
      </c>
      <c r="R25" s="3">
        <v>128.25</v>
      </c>
      <c r="S25" s="11">
        <f>IF(R$21=0,"-",(R25*100)/R21)</f>
        <v>7.5013050516098564E-2</v>
      </c>
      <c r="T25" s="2"/>
      <c r="U25" s="2"/>
      <c r="V25" s="2"/>
      <c r="W25" s="10">
        <f t="shared" ref="W25:W26" si="33">SUM(B25:V25)</f>
        <v>13388.555293689125</v>
      </c>
      <c r="X25" s="13">
        <f>IF(W$21=0,"-",(W25*100)/W21)</f>
        <v>0.59333874561962718</v>
      </c>
      <c r="Y25" s="2">
        <f>W25/9</f>
        <v>1487.6172548543473</v>
      </c>
    </row>
    <row r="26" spans="1:25">
      <c r="A26" s="20" t="s">
        <v>17</v>
      </c>
      <c r="B26" s="3">
        <v>340.5</v>
      </c>
      <c r="C26" s="15">
        <f>IF(B$21=0,"-",(B26*100)/B21)</f>
        <v>0.19940267041461701</v>
      </c>
      <c r="D26" s="3">
        <v>0</v>
      </c>
      <c r="E26" s="11">
        <f>IF(D$21=0,"-",(D26*100)/D21)</f>
        <v>0</v>
      </c>
      <c r="F26" s="3">
        <v>0</v>
      </c>
      <c r="G26" s="11">
        <f>IF(F$21=0,"-",(F26*100)/F21)</f>
        <v>0</v>
      </c>
      <c r="H26" s="3">
        <v>62</v>
      </c>
      <c r="I26" s="11">
        <f>IF(H$21=0,"-",(H26*100)/H21)</f>
        <v>2.9238387172836597E-2</v>
      </c>
      <c r="J26" s="3">
        <v>373.1</v>
      </c>
      <c r="K26" s="11">
        <f>IF(J$21=0,"-",(J26*100)/J21)</f>
        <v>0.13123091858125693</v>
      </c>
      <c r="L26" s="9">
        <v>0</v>
      </c>
      <c r="M26" s="11">
        <f>IF(L$21=0,"-",(L26*100)/L21)</f>
        <v>0</v>
      </c>
      <c r="N26" s="3">
        <v>1517.45</v>
      </c>
      <c r="O26" s="11">
        <f>IF(N$21=0,"-",(N26*100)/N21)</f>
        <v>0.43025066648520405</v>
      </c>
      <c r="P26" s="4">
        <v>0</v>
      </c>
      <c r="Q26" s="11">
        <f>IF(P$21=0,"-",(P26*100)/P21)</f>
        <v>0</v>
      </c>
      <c r="R26" s="3">
        <v>268.5</v>
      </c>
      <c r="S26" s="11">
        <f>IF(R$21=0,"-",(R26*100)/R21)</f>
        <v>0.15704486599276773</v>
      </c>
      <c r="T26" s="2"/>
      <c r="U26" s="2"/>
      <c r="V26" s="2"/>
      <c r="W26" s="10">
        <f t="shared" si="33"/>
        <v>2562.4971675086467</v>
      </c>
      <c r="X26" s="11">
        <f>IF(W$21=0,"-",(W26*100)/W21)</f>
        <v>0.11356183110660958</v>
      </c>
      <c r="Y26" s="2">
        <f>W26/9</f>
        <v>284.72190750096075</v>
      </c>
    </row>
    <row r="27" spans="1:25">
      <c r="A27" s="21" t="s">
        <v>3</v>
      </c>
      <c r="B27" s="5">
        <f>SUM(B24:B26)</f>
        <v>15680.67</v>
      </c>
      <c r="C27" s="17">
        <f>SUM(C24:C26)</f>
        <v>9.182870695713282</v>
      </c>
      <c r="D27" s="16">
        <f t="shared" ref="D27" si="34">SUM(D24:D26)</f>
        <v>21350.25</v>
      </c>
      <c r="E27" s="5">
        <f>SUM(E24:E26)</f>
        <v>7.7223355541569925</v>
      </c>
      <c r="F27" s="5">
        <f t="shared" ref="F27" si="35">SUM(F24:F26)</f>
        <v>22838.2</v>
      </c>
      <c r="G27" s="5">
        <f>SUM(G24:G26)</f>
        <v>9.4549225672303567</v>
      </c>
      <c r="H27" s="5">
        <f t="shared" ref="H27" si="36">SUM(H24:H26)</f>
        <v>14974.599999999999</v>
      </c>
      <c r="I27" s="5">
        <f>SUM(I24:I26)</f>
        <v>7.0618250412638526</v>
      </c>
      <c r="J27" s="5">
        <f t="shared" ref="J27" si="37">SUM(J24:J26)</f>
        <v>23397.649999999998</v>
      </c>
      <c r="K27" s="5">
        <f>SUM(K24:K26)</f>
        <v>8.2296840046709914</v>
      </c>
      <c r="L27" s="5">
        <f t="shared" ref="L27" si="38">SUM(L24:L26)</f>
        <v>22178.35</v>
      </c>
      <c r="M27" s="5">
        <f>SUM(M24:M26)</f>
        <v>8.0246002326511192</v>
      </c>
      <c r="N27" s="5">
        <f t="shared" ref="N27" si="39">SUM(N24:N26)</f>
        <v>18430.2</v>
      </c>
      <c r="O27" s="5">
        <f>SUM(O24:O26)</f>
        <v>5.2256125957729136</v>
      </c>
      <c r="P27" s="5">
        <f t="shared" ref="P27" si="40">SUM(P24:P26)</f>
        <v>20157.100000000002</v>
      </c>
      <c r="Q27" s="5">
        <f>SUM(Q24:Q26)</f>
        <v>7.4546108464290111</v>
      </c>
      <c r="R27" s="5">
        <f t="shared" ref="R27" si="41">SUM(R24:R26)</f>
        <v>11712.7</v>
      </c>
      <c r="S27" s="5">
        <f>SUM(S24:S26)</f>
        <v>6.8507240294729641</v>
      </c>
      <c r="T27" s="2"/>
      <c r="U27" s="2"/>
      <c r="V27" s="2"/>
      <c r="W27" s="10">
        <f>SUM(W24:W26)</f>
        <v>170788.92718556739</v>
      </c>
      <c r="X27" s="10">
        <f>SUM(X24:X26)</f>
        <v>7.5688291678320461</v>
      </c>
      <c r="Y27" s="6">
        <f>SUM(Y24:Y26)</f>
        <v>18976.547465063042</v>
      </c>
    </row>
  </sheetData>
  <pageMargins left="0.2" right="0.2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2008-10-06T13:39:38Z</cp:lastPrinted>
  <dcterms:created xsi:type="dcterms:W3CDTF">2008-10-06T10:06:51Z</dcterms:created>
  <dcterms:modified xsi:type="dcterms:W3CDTF">2009-01-15T11:55:23Z</dcterms:modified>
</cp:coreProperties>
</file>