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15" windowWidth="11340" windowHeight="6540"/>
  </bookViews>
  <sheets>
    <sheet name="Content" sheetId="14" r:id="rId1"/>
    <sheet name="IS 2008" sheetId="15" r:id="rId2"/>
    <sheet name="CF 2008" sheetId="4" r:id="rId3"/>
    <sheet name="Bills Receivable" sheetId="25" r:id="rId4"/>
    <sheet name="Bills Payable" sheetId="26" r:id="rId5"/>
    <sheet name="BRS" sheetId="23" r:id="rId6"/>
    <sheet name="BRS (2)" sheetId="27" r:id="rId7"/>
    <sheet name="Prior Period Liabilities" sheetId="5" r:id="rId8"/>
  </sheets>
  <externalReferences>
    <externalReference r:id="rId9"/>
  </externalReferences>
  <definedNames>
    <definedName name="__DemandLoad">TRUE</definedName>
    <definedName name="__IntlFixup" hidden="1">TRUE</definedName>
    <definedName name="_2FLOW" localSheetId="6">#REF!</definedName>
    <definedName name="_4FLOW" localSheetId="1">#REF!</definedName>
    <definedName name="_5FLOW">#REF!</definedName>
    <definedName name="_Order1" hidden="1">0</definedName>
    <definedName name="ABD" localSheetId="6">[1]FinRatio!#REF!</definedName>
    <definedName name="ABD">[1]FinRatio!#REF!</definedName>
    <definedName name="AD" localSheetId="6">[1]FinRatio!#REF!</definedName>
    <definedName name="AD">[1]FinRatio!#REF!</definedName>
    <definedName name="ADE" localSheetId="6">[1]FinRatio!#REF!</definedName>
    <definedName name="ADE">[1]FinRatio!#REF!</definedName>
    <definedName name="AR" localSheetId="6">[1]FinRatio!#REF!</definedName>
    <definedName name="AR">[1]FinRatio!#REF!</definedName>
    <definedName name="Base_Data_Input_Page">#REF!</definedName>
    <definedName name="bb" hidden="1">{"'Leverage'!$B$2:$M$418"}</definedName>
    <definedName name="BDE" localSheetId="6">[1]FinRatio!#REF!</definedName>
    <definedName name="BDE">[1]FinRatio!#REF!</definedName>
    <definedName name="Benefits_Realized" localSheetId="6">#REF!</definedName>
    <definedName name="Benefits_Realized">#REF!</definedName>
    <definedName name="BEP">#REF!</definedName>
    <definedName name="Budget.Actual" localSheetId="2">'CF 2008'!#REF!</definedName>
    <definedName name="Budget.Actual" localSheetId="1">'IS 2008'!#REF!</definedName>
    <definedName name="Budget.Actual" localSheetId="7">'Prior Period Liabilities'!#REF!</definedName>
    <definedName name="Cash___ROI_Statement" localSheetId="6">#REF!</definedName>
    <definedName name="Cash___ROI_Statement">#REF!</definedName>
    <definedName name="Cash_Flow_Total" localSheetId="2">'CF 2008'!$39:$39</definedName>
    <definedName name="Cash_Flow_Total" localSheetId="7">'Prior Period Liabilities'!$75:$75</definedName>
    <definedName name="CCE" localSheetId="6">[1]FinRatio!#REF!</definedName>
    <definedName name="CCE">[1]FinRatio!#REF!</definedName>
    <definedName name="Compensation_Revenue">#REF!</definedName>
    <definedName name="COS" localSheetId="6">[1]FinRatio!#REF!</definedName>
    <definedName name="COS">[1]FinRatio!#REF!</definedName>
    <definedName name="COS_Detail" localSheetId="1">'IS 2008'!$18:$21</definedName>
    <definedName name="COS_Title" localSheetId="1">'IS 2008'!$17:$17</definedName>
    <definedName name="COS_Total" localSheetId="1">'IS 2008'!$23:$23</definedName>
    <definedName name="Cost_of_Vacancy_of_Sales_and_Service_Employees">#REF!</definedName>
    <definedName name="CustomUpdateValues" localSheetId="2">'CF 2008'!#REF!</definedName>
    <definedName name="CustomUpdateValues" localSheetId="1">'IS 2008'!#REF!</definedName>
    <definedName name="CustomUpdateValues" localSheetId="7">'Prior Period Liabilities'!#REF!</definedName>
    <definedName name="data" localSheetId="6" hidden="1">OFFSET([0]!Data.Top.Left,1,0)</definedName>
    <definedName name="data" hidden="1">OFFSET([0]!Data.Top.Left,1,0)</definedName>
    <definedName name="Data.Dump" localSheetId="6" hidden="1">OFFSET([0]!Data.Top.Left,1,0)</definedName>
    <definedName name="data.dump" localSheetId="2">'CF 2008'!#REF!</definedName>
    <definedName name="data.dump" localSheetId="1">'IS 2008'!#REF!</definedName>
    <definedName name="data.dump" localSheetId="7">'Prior Period Liabilities'!#REF!</definedName>
    <definedName name="Data.Dump" hidden="1">OFFSET([0]!Data.Top.Left,1,0)</definedName>
    <definedName name="data1" localSheetId="6" hidden="1">OFFSET([0]!Data.Top.Left,1,0)</definedName>
    <definedName name="data1" hidden="1">OFFSET([0]!Data.Top.Left,1,0)</definedName>
    <definedName name="dd">[0]!dd</definedName>
    <definedName name="DD.Display.Range" localSheetId="2">'CF 2008'!#REF!</definedName>
    <definedName name="DD.Display.Range" localSheetId="1">'IS 2008'!#REF!</definedName>
    <definedName name="DD.Display.Range" localSheetId="7">'Prior Period Liabilities'!#REF!</definedName>
    <definedName name="DD.End.PI" localSheetId="2">'CF 2008'!#REF!</definedName>
    <definedName name="DD.End.PI" localSheetId="1">'IS 2008'!#REF!</definedName>
    <definedName name="DD.End.PI" localSheetId="7">'Prior Period Liabilities'!#REF!</definedName>
    <definedName name="DD.Fiscal.Year" localSheetId="2">'CF 2008'!#REF!</definedName>
    <definedName name="DD.Fiscal.Year" localSheetId="1">'IS 2008'!#REF!</definedName>
    <definedName name="DD.Fiscal.Year" localSheetId="7">'Prior Period Liabilities'!#REF!</definedName>
    <definedName name="DD.Period.End" localSheetId="2">'CF 2008'!#REF!</definedName>
    <definedName name="DD.Period.End" localSheetId="1">'IS 2008'!#REF!</definedName>
    <definedName name="DD.Period.End" localSheetId="7">'Prior Period Liabilities'!#REF!</definedName>
    <definedName name="DD.Update" localSheetId="2">'CF 2008'!#REF!</definedName>
    <definedName name="DD.Update" localSheetId="1">'IS 2008'!#REF!</definedName>
    <definedName name="DD.Update" localSheetId="7">'Prior Period Liabilities'!#REF!</definedName>
    <definedName name="Direct_Savings_from_ASP_strategy">#REF!</definedName>
    <definedName name="Discounted_Cash_Flow" localSheetId="6">#REF!</definedName>
    <definedName name="Discounted_Cash_Flow">#REF!</definedName>
    <definedName name="Do_you_wish_to_include_timeliness_and_adequacy_calculation?">#REF!</definedName>
    <definedName name="DP" localSheetId="6">[1]FinRatio!#REF!</definedName>
    <definedName name="DP">[1]FinRatio!#REF!</definedName>
    <definedName name="Drill.Down" localSheetId="2">'CF 2008'!#REF!</definedName>
    <definedName name="Drill.Down" localSheetId="1">'IS 2008'!#REF!</definedName>
    <definedName name="Drill.Down" localSheetId="7">'Prior Period Liabilities'!#REF!</definedName>
    <definedName name="ds">[0]!ds</definedName>
    <definedName name="DY" localSheetId="6">[1]FinRatio!#REF!</definedName>
    <definedName name="DY">[1]FinRatio!#REF!</definedName>
    <definedName name="Enter_number">#REF!</definedName>
    <definedName name="External_Time_to_Start__Total" localSheetId="6">#REF!</definedName>
    <definedName name="External_Time_to_Start__Total">#REF!</definedName>
    <definedName name="FINAN_Detail" localSheetId="2">'CF 2008'!$30:$32</definedName>
    <definedName name="FINAN_Detail" localSheetId="7">'Prior Period Liabilities'!$38:$72</definedName>
    <definedName name="FINAN_Title" localSheetId="2">'CF 2008'!$29:$29</definedName>
    <definedName name="FINAN_Title" localSheetId="7">'Prior Period Liabilities'!$37:$37</definedName>
    <definedName name="FINAN_Total" localSheetId="2">'CF 2008'!$37:$37</definedName>
    <definedName name="FINAN_Total" localSheetId="7">'Prior Period Liabilities'!$73:$73</definedName>
    <definedName name="GL.Account.Number" localSheetId="1">'IS 2008'!$A:$A</definedName>
    <definedName name="GL.Description" localSheetId="1">'IS 2008'!$B:$B</definedName>
    <definedName name="Gross_Profit_Calc" localSheetId="1">'IS 2008'!$25:$25</definedName>
    <definedName name="HTML_CodePage" hidden="1">1252</definedName>
    <definedName name="HTML_Control" hidden="1">{"'Leverage'!$B$2:$M$418"}</definedName>
    <definedName name="HTML_Description" hidden="1">""</definedName>
    <definedName name="HTML_Email" hidden="1">""</definedName>
    <definedName name="HTML_Header" hidden="1">"Leverage"</definedName>
    <definedName name="HTML_LastUpdate" hidden="1">"8/21/00"</definedName>
    <definedName name="HTML_LineAfter" hidden="1">FALSE</definedName>
    <definedName name="HTML_LineBefore" hidden="1">FALSE</definedName>
    <definedName name="HTML_Name" hidden="1">"Frank Vickers"</definedName>
    <definedName name="HTML_OBDlg2" hidden="1">TRUE</definedName>
    <definedName name="HTML_OBDlg4" hidden="1">TRUE</definedName>
    <definedName name="HTML_OS" hidden="1">0</definedName>
    <definedName name="HTML_PathFile" hidden="1">"C:\my documents\lever.htm"</definedName>
    <definedName name="HTML_Title" hidden="1">"leverage"</definedName>
    <definedName name="Human_Capital_Income_Statement">#REF!</definedName>
    <definedName name="Human_Capital_Return_On_Investment">#REF!</definedName>
    <definedName name="InitCalcStatus">-4135</definedName>
    <definedName name="Intangible_Benefits_Summary" localSheetId="6">#REF!</definedName>
    <definedName name="Intangible_Benefits_Summary">#REF!</definedName>
    <definedName name="INVES_Detail" localSheetId="2">'CF 2008'!$13:$15</definedName>
    <definedName name="INVES_Detail" localSheetId="7">'Prior Period Liabilities'!$16:$32</definedName>
    <definedName name="INVES_Title" localSheetId="2">'CF 2008'!$12:$12</definedName>
    <definedName name="INVES_Title" localSheetId="7">'Prior Period Liabilities'!$15:$15</definedName>
    <definedName name="INVES_Total" localSheetId="2">'CF 2008'!$22:$22</definedName>
    <definedName name="INVES_Total" localSheetId="7">'Prior Period Liabilities'!$35:$35</definedName>
    <definedName name="IT" localSheetId="6">[1]FinRatio!#REF!</definedName>
    <definedName name="IT">[1]FinRatio!#REF!</definedName>
    <definedName name="IT_Detail" localSheetId="1">'IS 2008'!$77:$77</definedName>
    <definedName name="IT_Title" localSheetId="1">'IS 2008'!$76:$76</definedName>
    <definedName name="IT_Total" localSheetId="1">'IS 2008'!$78:$78</definedName>
    <definedName name="Lock.Values" localSheetId="2">'CF 2008'!#REF!</definedName>
    <definedName name="Lock.Values" localSheetId="1">'IS 2008'!#REF!</definedName>
    <definedName name="Lock.Values" localSheetId="7">'Prior Period Liabilities'!#REF!</definedName>
    <definedName name="Macro1">[1]FinRatio!Macro1</definedName>
    <definedName name="Macro2">[1]FinRatio!Macro2</definedName>
    <definedName name="MDB.FirstPeriodIndex" localSheetId="2">'CF 2008'!#REF!</definedName>
    <definedName name="MDB.FirstPeriodIndex" localSheetId="1">'IS 2008'!#REF!</definedName>
    <definedName name="MDB.FirstPeriodIndex" localSheetId="7">'Prior Period Liabilities'!#REF!</definedName>
    <definedName name="MDB.TimeStamp" localSheetId="2">'CF 2008'!#REF!</definedName>
    <definedName name="MDB.TimeStamp" localSheetId="1">'IS 2008'!#REF!</definedName>
    <definedName name="MDB.TimeStamp" localSheetId="7">'Prior Period Liabilities'!#REF!</definedName>
    <definedName name="MDB.Update" localSheetId="2">'CF 2008'!#REF!</definedName>
    <definedName name="MDB.Update" localSheetId="1">'IS 2008'!#REF!</definedName>
    <definedName name="MDB.Update" localSheetId="7">'Prior Period Liabilities'!#REF!</definedName>
    <definedName name="NetIncome_after_Tax" localSheetId="1">'IS 2008'!$80:$80</definedName>
    <definedName name="NetIncome_before_Tax" localSheetId="1">'IS 2008'!$74:$74</definedName>
    <definedName name="new" hidden="1">OFFSET([0]!Data.Top.Left,1,0)</definedName>
    <definedName name="NPV" localSheetId="6">#REF!</definedName>
    <definedName name="NPV">#REF!</definedName>
    <definedName name="NS" localSheetId="6">[1]FinRatio!#REF!</definedName>
    <definedName name="NS">[1]FinRatio!#REF!</definedName>
    <definedName name="oa" hidden="1">OFFSET([0]!Data.Top.Left,1,0)</definedName>
    <definedName name="OC" localSheetId="6">[1]FinRatio!#REF!</definedName>
    <definedName name="OC">[1]FinRatio!#REF!</definedName>
    <definedName name="OE_Detail" localSheetId="1">'IS 2008'!$71:$71</definedName>
    <definedName name="OE_Title" localSheetId="1">'IS 2008'!$70:$70</definedName>
    <definedName name="OE_Total" localSheetId="1">'IS 2008'!$72:$72</definedName>
    <definedName name="OI_Detail" localSheetId="1">'IS 2008'!$66:$66</definedName>
    <definedName name="OI_Title" localSheetId="1">'IS 2008'!$65:$65</definedName>
    <definedName name="OI_Total" localSheetId="1">'IS 2008'!$68:$68</definedName>
    <definedName name="OOE" localSheetId="6">[1]FinRatio!#REF!</definedName>
    <definedName name="OOE">[1]FinRatio!#REF!</definedName>
    <definedName name="OOE_Detail" localSheetId="1">'IS 2008'!$28:$37</definedName>
    <definedName name="OOE_Title" localSheetId="1">'IS 2008'!$27:$27</definedName>
    <definedName name="OOE_Total" localSheetId="1">'IS 2008'!$63:$63</definedName>
    <definedName name="OPER_Detail" localSheetId="2">'CF 2008'!$9:$9</definedName>
    <definedName name="OPER_Detail" localSheetId="7">'Prior Period Liabilities'!$10:$12</definedName>
    <definedName name="OPER_Title" localSheetId="2">'CF 2008'!$8:$8</definedName>
    <definedName name="OPER_Title" localSheetId="7">'Prior Period Liabilities'!$9:$9</definedName>
    <definedName name="OPER_Total" localSheetId="2">'CF 2008'!$10:$10</definedName>
    <definedName name="OPER_Total" localSheetId="7">'Prior Period Liabilities'!$13:$13</definedName>
    <definedName name="Operating_Expense_Factor">#REF!</definedName>
    <definedName name="Ownership" localSheetId="6" hidden="1">OFFSET([0]!Data.Top.Left,1,0)</definedName>
    <definedName name="Ownership" localSheetId="1" hidden="1">OFFSET([0]!Data.Top.Left,1,0)</definedName>
    <definedName name="Ownership" hidden="1">OFFSET([0]!Data.Top.Left,1,0)</definedName>
    <definedName name="Payback__years" localSheetId="6">#REF!</definedName>
    <definedName name="Payback__years">#REF!</definedName>
    <definedName name="Period.Choice">"Drop Down 6"</definedName>
    <definedName name="Period.Description" localSheetId="2">'CF 2008'!#REF!</definedName>
    <definedName name="Period.Description" localSheetId="1">'IS 2008'!#REF!</definedName>
    <definedName name="Period.Description" localSheetId="7">'Prior Period Liabilities'!#REF!</definedName>
    <definedName name="PPE" localSheetId="6">[1]FinRatio!#REF!</definedName>
    <definedName name="PPE">[1]FinRatio!#REF!</definedName>
    <definedName name="Preview.Range" localSheetId="2">'CF 2008'!#REF!</definedName>
    <definedName name="Preview.Range" localSheetId="1">'IS 2008'!#REF!</definedName>
    <definedName name="Preview.Range" localSheetId="7">'Prior Period Liabilities'!#REF!</definedName>
    <definedName name="Prime.Account.Number" localSheetId="2">'CF 2008'!$A:$A</definedName>
    <definedName name="Prime.Account.Number" localSheetId="7">'Prior Period Liabilities'!$A:$A</definedName>
    <definedName name="Prime.Description" localSheetId="2">'CF 2008'!$B:$B</definedName>
    <definedName name="Prime.Description" localSheetId="7">'Prior Period Liabilities'!$B:$B</definedName>
    <definedName name="_xlnm.Print_Area" localSheetId="2">'CF 2008'!$A$4:$E$39</definedName>
    <definedName name="_xlnm.Print_Area" localSheetId="0">Content!$B$2:$M$63</definedName>
    <definedName name="_xlnm.Print_Area" localSheetId="1">'IS 2008'!$A$2:$F$80</definedName>
    <definedName name="_xlnm.Print_Area" localSheetId="7">'Prior Period Liabilities'!$A$5:$H$75</definedName>
    <definedName name="_xlnm.Print_Titles" localSheetId="2">'CF 2008'!$A:$B,'CF 2008'!$4:$6</definedName>
    <definedName name="_xlnm.Print_Titles" localSheetId="1">'IS 2008'!$A:$B,'IS 2008'!$2:$7</definedName>
    <definedName name="_xlnm.Print_Titles" localSheetId="7">'Prior Period Liabilities'!$A:$B,'Prior Period Liabilities'!$5:$7</definedName>
    <definedName name="Projected.Periods" localSheetId="2">'CF 2008'!#REF!</definedName>
    <definedName name="Projected.Periods" localSheetId="1">'IS 2008'!#REF!</definedName>
    <definedName name="Projected.Periods" localSheetId="7">'Prior Period Liabilities'!#REF!</definedName>
    <definedName name="QA.Bottom.Right" localSheetId="2">'CF 2008'!#REF!</definedName>
    <definedName name="QA.Bottom.Right" localSheetId="1">'IS 2008'!#REF!</definedName>
    <definedName name="QA.Bottom.Right" localSheetId="7">'Prior Period Liabilities'!$H$75</definedName>
    <definedName name="QA.Top.Left" localSheetId="2">'CF 2008'!#REF!</definedName>
    <definedName name="QA.Top.Left" localSheetId="1">'IS 2008'!$A$2</definedName>
    <definedName name="QA.Top.Left" localSheetId="7">'Prior Period Liabilities'!#REF!</definedName>
    <definedName name="rDateDropDown" localSheetId="2">'CF 2008'!#REF!</definedName>
    <definedName name="rDateDropDown" localSheetId="1">'IS 2008'!#REF!</definedName>
    <definedName name="rDateDropDown" localSheetId="7">'Prior Period Liabilities'!#REF!</definedName>
    <definedName name="Reduce_Turnover_of_Top_Performers" localSheetId="6">#REF!</definedName>
    <definedName name="Reduce_Turnover_of_Top_Performers">#REF!</definedName>
    <definedName name="Reduce_Turnover_Timely_Compensation_Review_Increase_Utilization">#REF!</definedName>
    <definedName name="rep" localSheetId="6">OFFSET([0]!Report.Sheet.Selected.Top,0,0,[0]!Report.Sheet.Count,1)</definedName>
    <definedName name="rep">OFFSET([0]!Report.Sheet.Selected.Top,0,0,[0]!Report.Sheet.Count,1)</definedName>
    <definedName name="report" localSheetId="6">OFFSET([0]!Report.Sheet.List.Top,0,0,[0]!Report.Sheet.Count,1)</definedName>
    <definedName name="report">OFFSET([0]!Report.Sheet.List.Top,0,0,[0]!Report.Sheet.Count,1)</definedName>
    <definedName name="Report.Created" localSheetId="2">'CF 2008'!#REF!</definedName>
    <definedName name="Report.Created" localSheetId="1">'IS 2008'!#REF!</definedName>
    <definedName name="Report.Created" localSheetId="7">'Prior Period Liabilities'!#REF!</definedName>
    <definedName name="Report.Date" localSheetId="2">'CF 2008'!$B$4</definedName>
    <definedName name="Report.Date" localSheetId="1">'IS 2008'!$B$5</definedName>
    <definedName name="Report.Date" localSheetId="7">'Prior Period Liabilities'!$B$5</definedName>
    <definedName name="Report.First.PeriodIndex" localSheetId="2">'CF 2008'!#REF!</definedName>
    <definedName name="Report.First.PeriodIndex" localSheetId="1">'IS 2008'!#REF!</definedName>
    <definedName name="Report.First.PeriodIndex" localSheetId="7">'Prior Period Liabilities'!#REF!</definedName>
    <definedName name="Report.Help.Context.ID" localSheetId="2">'CF 2008'!#REF!</definedName>
    <definedName name="Report.Help.Context.ID" localSheetId="1">'IS 2008'!#REF!</definedName>
    <definedName name="Report.Help.Context.ID" localSheetId="7">'Prior Period Liabilities'!#REF!</definedName>
    <definedName name="Report.Last.PeriodIndex" localSheetId="2">'CF 2008'!#REF!</definedName>
    <definedName name="Report.Last.PeriodIndex" localSheetId="1">'IS 2008'!#REF!</definedName>
    <definedName name="Report.Last.PeriodIndex" localSheetId="7">'Prior Period Liabilities'!#REF!</definedName>
    <definedName name="Report.Originator.Name" localSheetId="2">'CF 2008'!#REF!</definedName>
    <definedName name="Report.Originator.Name" localSheetId="1">'IS 2008'!#REF!</definedName>
    <definedName name="Report.Originator.Name" localSheetId="7">'Prior Period Liabilities'!#REF!</definedName>
    <definedName name="Report.Period" localSheetId="2">'CF 2008'!#REF!</definedName>
    <definedName name="Report.Period" localSheetId="1">'IS 2008'!#REF!</definedName>
    <definedName name="Report.Period" localSheetId="7">'Prior Period Liabilities'!#REF!</definedName>
    <definedName name="Report.Period.Description" localSheetId="2">'CF 2008'!#REF!</definedName>
    <definedName name="Report.Period.Description" localSheetId="1">'IS 2008'!#REF!</definedName>
    <definedName name="Report.Period.Description" localSheetId="7">'Prior Period Liabilities'!#REF!</definedName>
    <definedName name="Report.Run.By" localSheetId="2">'CF 2008'!#REF!</definedName>
    <definedName name="Report.Run.By" localSheetId="1">'IS 2008'!#REF!</definedName>
    <definedName name="Report.Run.By" localSheetId="7">'Prior Period Liabilities'!#REF!</definedName>
    <definedName name="Report.Scope.1" localSheetId="2">'CF 2008'!#REF!</definedName>
    <definedName name="Report.Scope.1" localSheetId="1">'IS 2008'!#REF!</definedName>
    <definedName name="Report.Scope.1" localSheetId="7">'Prior Period Liabilities'!#REF!</definedName>
    <definedName name="Report.Scope.2" localSheetId="2">'CF 2008'!#REF!</definedName>
    <definedName name="Report.Scope.2" localSheetId="1">'IS 2008'!#REF!</definedName>
    <definedName name="Report.Scope.2" localSheetId="7">'Prior Period Liabilities'!#REF!</definedName>
    <definedName name="Report.Sheet.List" localSheetId="6">OFFSET([0]!Report.Sheet.List.Top,0,0,[0]!Report.Sheet.Count,1)</definedName>
    <definedName name="Report.Sheet.List" localSheetId="1">OFFSET([0]!Report.Sheet.List.Top,0,0,[0]!Report.Sheet.Count,1)</definedName>
    <definedName name="Report.Sheet.List">OFFSET([0]!Report.Sheet.List.Top,0,0,[0]!Report.Sheet.Count,1)</definedName>
    <definedName name="Report.Sheet.Selected" localSheetId="6">OFFSET([0]!Report.Sheet.Selected.Top,0,0,[0]!Report.Sheet.Count,1)</definedName>
    <definedName name="Report.Sheet.Selected" localSheetId="1">OFFSET([0]!Report.Sheet.Selected.Top,0,0,[0]!Report.Sheet.Count,1)</definedName>
    <definedName name="Report.Sheet.Selected">OFFSET([0]!Report.Sheet.Selected.Top,0,0,[0]!Report.Sheet.Count,1)</definedName>
    <definedName name="Report.Source.Database" localSheetId="2">'CF 2008'!#REF!</definedName>
    <definedName name="Report.Source.Database" localSheetId="1">'IS 2008'!#REF!</definedName>
    <definedName name="Report.Source.Database" localSheetId="7">'Prior Period Liabilities'!#REF!</definedName>
    <definedName name="Report.Subtype" localSheetId="2">'CF 2008'!#REF!</definedName>
    <definedName name="Report.Subtype" localSheetId="1">'IS 2008'!#REF!</definedName>
    <definedName name="Report.Subtype" localSheetId="7">'Prior Period Liabilities'!#REF!</definedName>
    <definedName name="Report.Type" localSheetId="2">'CF 2008'!#REF!</definedName>
    <definedName name="Report.Type" localSheetId="1">'IS 2008'!#REF!</definedName>
    <definedName name="Report.Type" localSheetId="7">'Prior Period Liabilities'!#REF!</definedName>
    <definedName name="Report.Type.List" localSheetId="6">OFFSET([0]!Report.Type.List.Top,0,0,[0]!Report.Type.Count,1)</definedName>
    <definedName name="Report.Type.List" localSheetId="1">OFFSET([0]!Report.Type.List.Top,0,0,[0]!Report.Type.Count,1)</definedName>
    <definedName name="Report.Type.List">OFFSET([0]!Report.Type.List.Top,0,0,[0]!Report.Type.Count,1)</definedName>
    <definedName name="Report.Type.Selected" localSheetId="6">OFFSET([0]!Report.Type.Selected.Top,0,0,[0]!Report.Type.Count,1)</definedName>
    <definedName name="Report.Type.Selected" localSheetId="1">OFFSET([0]!Report.Type.Selected.Top,0,0,[0]!Report.Type.Count,1)</definedName>
    <definedName name="Report.Type.Selected">OFFSET([0]!Report.Type.Selected.Top,0,0,[0]!Report.Type.Count,1)</definedName>
    <definedName name="Report.Updated" localSheetId="2">'CF 2008'!#REF!</definedName>
    <definedName name="Report.Updated" localSheetId="1">'IS 2008'!#REF!</definedName>
    <definedName name="Report.Updated" localSheetId="7">'Prior Period Liabilities'!#REF!</definedName>
    <definedName name="Report.Version.Number" localSheetId="2">'CF 2008'!#REF!</definedName>
    <definedName name="Report.Version.Number" localSheetId="1">'IS 2008'!#REF!</definedName>
    <definedName name="Report.Version.Number" localSheetId="7">'Prior Period Liabilities'!#REF!</definedName>
    <definedName name="Report.Year" localSheetId="2">'CF 2008'!#REF!</definedName>
    <definedName name="Report.Year" localSheetId="1">'IS 2008'!#REF!</definedName>
    <definedName name="Report.Year" localSheetId="7">'Prior Period Liabilities'!#REF!</definedName>
    <definedName name="REV_Detail" localSheetId="1">'IS 2008'!$10:$13</definedName>
    <definedName name="REV_Title" localSheetId="1">'IS 2008'!$9:$9</definedName>
    <definedName name="REV_Total" localSheetId="1">'IS 2008'!$15:$15</definedName>
    <definedName name="ROI" localSheetId="6">#REF!</definedName>
    <definedName name="ROI">#REF!</definedName>
    <definedName name="SalesAnalysis.AcctPart" localSheetId="2">'CF 2008'!#REF!</definedName>
    <definedName name="SalesAnalysis.AcctPart" localSheetId="1">'IS 2008'!#REF!</definedName>
    <definedName name="SalesAnalysis.AcctPart" localSheetId="7">'Prior Period Liabilities'!#REF!</definedName>
    <definedName name="SalesAnalysis.Actual" localSheetId="2">'CF 2008'!#REF!</definedName>
    <definedName name="SalesAnalysis.Actual" localSheetId="1">'IS 2008'!#REF!</definedName>
    <definedName name="SalesAnalysis.Actual" localSheetId="7">'Prior Period Liabilities'!#REF!</definedName>
    <definedName name="SalesAnalysis.Budget" localSheetId="2">'CF 2008'!#REF!</definedName>
    <definedName name="SalesAnalysis.Budget" localSheetId="1">'IS 2008'!#REF!</definedName>
    <definedName name="SalesAnalysis.Budget" localSheetId="7">'Prior Period Liabilities'!#REF!</definedName>
    <definedName name="SalesAnalysis.COS" localSheetId="2">'CF 2008'!#REF!</definedName>
    <definedName name="SalesAnalysis.COS" localSheetId="1">'IS 2008'!#REF!</definedName>
    <definedName name="SalesAnalysis.COS" localSheetId="7">'Prior Period Liabilities'!#REF!</definedName>
    <definedName name="SalesAnalysis.GP" localSheetId="2">'CF 2008'!#REF!</definedName>
    <definedName name="SalesAnalysis.GP" localSheetId="1">'IS 2008'!#REF!</definedName>
    <definedName name="SalesAnalysis.GP" localSheetId="7">'Prior Period Liabilities'!#REF!</definedName>
    <definedName name="SalesAnalysis.Sales" localSheetId="2">'CF 2008'!#REF!</definedName>
    <definedName name="SalesAnalysis.Sales" localSheetId="1">'IS 2008'!#REF!</definedName>
    <definedName name="SalesAnalysis.Sales" localSheetId="7">'Prior Period Liabilities'!#REF!</definedName>
    <definedName name="ScenarioID.Array" localSheetId="2">'CF 2008'!#REF!</definedName>
    <definedName name="ScenarioID.Array" localSheetId="1">'IS 2008'!#REF!</definedName>
    <definedName name="ScenarioID.Array" localSheetId="7">'Prior Period Liabilities'!#REF!</definedName>
    <definedName name="Select_Report">[1]!ss</definedName>
    <definedName name="Separation_Rate">#REF!</definedName>
    <definedName name="Sheet.Type" localSheetId="2">'CF 2008'!#REF!</definedName>
    <definedName name="Sheet.Type" localSheetId="1">'IS 2008'!#REF!</definedName>
    <definedName name="Sheet.Type" localSheetId="7">'Prior Period Liabilities'!#REF!</definedName>
    <definedName name="Shorten_Compensation_Planning_Cycle_time_for_Compensation_Group">#REF!</definedName>
    <definedName name="Total_Compensation_Expense">#REF!</definedName>
    <definedName name="Total_Labor_Cost_Revenue" localSheetId="6">#REF!</definedName>
    <definedName name="Total_Labor_Cost_Revenue">#REF!</definedName>
    <definedName name="Value.Period" localSheetId="2">'CF 2008'!#REF!</definedName>
    <definedName name="Value.Period" localSheetId="1">'IS 2008'!#REF!</definedName>
    <definedName name="Value.Period" localSheetId="7">'Prior Period Liabilities'!#REF!</definedName>
    <definedName name="Value.Scope" localSheetId="2">'CF 2008'!#REF!</definedName>
    <definedName name="Value.Scope" localSheetId="1">'IS 2008'!#REF!</definedName>
    <definedName name="Value.Scope" localSheetId="7">'Prior Period Liabilities'!#REF!</definedName>
    <definedName name="Value.Year" localSheetId="2">'CF 2008'!#REF!</definedName>
    <definedName name="Value.Year" localSheetId="1">'IS 2008'!#REF!</definedName>
    <definedName name="Value.Year" localSheetId="7">'Prior Period Liabilities'!#REF!</definedName>
    <definedName name="YTD" localSheetId="2">'CF 2008'!#REF!</definedName>
    <definedName name="YTD" localSheetId="1">'IS 2008'!#REF!</definedName>
    <definedName name="YTD" localSheetId="7">'Prior Period Liabilities'!#REF!</definedName>
  </definedNames>
  <calcPr calcId="124519"/>
</workbook>
</file>

<file path=xl/calcChain.xml><?xml version="1.0" encoding="utf-8"?>
<calcChain xmlns="http://schemas.openxmlformats.org/spreadsheetml/2006/main">
  <c r="D75" i="5"/>
  <c r="D69"/>
  <c r="H33"/>
  <c r="I33" s="1"/>
  <c r="H34"/>
  <c r="H22"/>
  <c r="H23"/>
  <c r="H24"/>
  <c r="H25"/>
  <c r="H26"/>
  <c r="H27"/>
  <c r="I27" s="1"/>
  <c r="H28"/>
  <c r="H29"/>
  <c r="H30"/>
  <c r="H31"/>
  <c r="I31" s="1"/>
  <c r="H17"/>
  <c r="H18"/>
  <c r="H19"/>
  <c r="H20"/>
  <c r="H16"/>
  <c r="D13"/>
  <c r="D35"/>
  <c r="I22"/>
  <c r="I23"/>
  <c r="I24"/>
  <c r="I25"/>
  <c r="I26"/>
  <c r="I20"/>
  <c r="I29" l="1"/>
  <c r="I28"/>
  <c r="I30"/>
  <c r="I19"/>
  <c r="I18"/>
  <c r="I17"/>
  <c r="G77" i="25"/>
  <c r="E77"/>
  <c r="D77"/>
  <c r="E28" i="4"/>
  <c r="E22"/>
  <c r="E10"/>
  <c r="E37"/>
  <c r="E33"/>
  <c r="E34"/>
  <c r="E35"/>
  <c r="E36"/>
  <c r="E16"/>
  <c r="E17"/>
  <c r="E18"/>
  <c r="E19"/>
  <c r="E20"/>
  <c r="E21"/>
  <c r="D37" l="1"/>
  <c r="D28"/>
  <c r="D22"/>
  <c r="D10"/>
  <c r="C22"/>
  <c r="C10"/>
  <c r="C37" l="1"/>
  <c r="C28"/>
  <c r="E27"/>
  <c r="E26"/>
  <c r="E25"/>
  <c r="F67" i="15"/>
  <c r="E67"/>
  <c r="E66"/>
  <c r="E63"/>
  <c r="E62"/>
  <c r="E61"/>
  <c r="E60"/>
  <c r="E59"/>
  <c r="E58"/>
  <c r="E57"/>
  <c r="E56"/>
  <c r="E55"/>
  <c r="E54"/>
  <c r="E53"/>
  <c r="E52"/>
  <c r="E51"/>
  <c r="E50"/>
  <c r="E49"/>
  <c r="E48"/>
  <c r="E47"/>
  <c r="E45"/>
  <c r="E43"/>
  <c r="E42"/>
  <c r="E41"/>
  <c r="E40"/>
  <c r="E39"/>
  <c r="E38"/>
  <c r="E37"/>
  <c r="E36"/>
  <c r="E35"/>
  <c r="E34"/>
  <c r="E33"/>
  <c r="E32"/>
  <c r="E31"/>
  <c r="E30"/>
  <c r="E29"/>
  <c r="E28"/>
  <c r="E23"/>
  <c r="E19"/>
  <c r="E20"/>
  <c r="E21"/>
  <c r="E22"/>
  <c r="E18"/>
  <c r="D63"/>
  <c r="D25"/>
  <c r="C68"/>
  <c r="D68"/>
  <c r="F53"/>
  <c r="D23"/>
  <c r="E14"/>
  <c r="F14"/>
  <c r="F28"/>
  <c r="F22"/>
  <c r="D15"/>
  <c r="F38"/>
  <c r="F39"/>
  <c r="F40"/>
  <c r="F41"/>
  <c r="F42"/>
  <c r="F43"/>
  <c r="E44"/>
  <c r="F44" s="1"/>
  <c r="F45"/>
  <c r="E46"/>
  <c r="F46" s="1"/>
  <c r="F47"/>
  <c r="F48"/>
  <c r="F49"/>
  <c r="F50"/>
  <c r="F51"/>
  <c r="F52"/>
  <c r="F54"/>
  <c r="F55"/>
  <c r="F56"/>
  <c r="F57"/>
  <c r="F58"/>
  <c r="F59"/>
  <c r="F60"/>
  <c r="F61"/>
  <c r="F62"/>
  <c r="C63"/>
  <c r="C23"/>
  <c r="C15"/>
  <c r="H72" i="26"/>
  <c r="G72"/>
  <c r="F72"/>
  <c r="E72"/>
  <c r="D72"/>
  <c r="I72" i="5"/>
  <c r="I71"/>
  <c r="I73" s="1"/>
  <c r="H39"/>
  <c r="I39" s="1"/>
  <c r="H40"/>
  <c r="I40" s="1"/>
  <c r="H41"/>
  <c r="I41" s="1"/>
  <c r="H42"/>
  <c r="I42" s="1"/>
  <c r="H43"/>
  <c r="I43" s="1"/>
  <c r="H44"/>
  <c r="I44" s="1"/>
  <c r="H45"/>
  <c r="I45" s="1"/>
  <c r="H46"/>
  <c r="I46" s="1"/>
  <c r="H47"/>
  <c r="I47" s="1"/>
  <c r="H48"/>
  <c r="I48" s="1"/>
  <c r="H49"/>
  <c r="I49" s="1"/>
  <c r="H50"/>
  <c r="I50" s="1"/>
  <c r="H51"/>
  <c r="I51" s="1"/>
  <c r="H52"/>
  <c r="I52" s="1"/>
  <c r="H53"/>
  <c r="I53" s="1"/>
  <c r="H54"/>
  <c r="I54" s="1"/>
  <c r="H55"/>
  <c r="I55" s="1"/>
  <c r="H56"/>
  <c r="I56" s="1"/>
  <c r="H57"/>
  <c r="I57" s="1"/>
  <c r="H58"/>
  <c r="I58" s="1"/>
  <c r="H59"/>
  <c r="I59" s="1"/>
  <c r="H60"/>
  <c r="I60" s="1"/>
  <c r="H61"/>
  <c r="I61" s="1"/>
  <c r="H62"/>
  <c r="I62" s="1"/>
  <c r="H63"/>
  <c r="I63" s="1"/>
  <c r="H64"/>
  <c r="I64" s="1"/>
  <c r="H65"/>
  <c r="I65" s="1"/>
  <c r="H66"/>
  <c r="I66" s="1"/>
  <c r="H67"/>
  <c r="I67" s="1"/>
  <c r="H68"/>
  <c r="I68" s="1"/>
  <c r="F69"/>
  <c r="E69"/>
  <c r="C69"/>
  <c r="E35"/>
  <c r="F35"/>
  <c r="C35"/>
  <c r="I34"/>
  <c r="I16"/>
  <c r="H11"/>
  <c r="I11" s="1"/>
  <c r="H12"/>
  <c r="I12" s="1"/>
  <c r="E13"/>
  <c r="F13"/>
  <c r="C13"/>
  <c r="H73"/>
  <c r="G73"/>
  <c r="F73"/>
  <c r="E73"/>
  <c r="C73"/>
  <c r="H10"/>
  <c r="I10" s="1"/>
  <c r="I13" s="1"/>
  <c r="G13"/>
  <c r="C75" l="1"/>
  <c r="E75"/>
  <c r="F75"/>
  <c r="D78" i="15" l="1"/>
  <c r="C78"/>
  <c r="E77"/>
  <c r="F77" s="1"/>
  <c r="E72"/>
  <c r="D72"/>
  <c r="C72"/>
  <c r="F71"/>
  <c r="E68"/>
  <c r="F66"/>
  <c r="F37"/>
  <c r="F36"/>
  <c r="F35"/>
  <c r="F34"/>
  <c r="F33"/>
  <c r="F32"/>
  <c r="F31"/>
  <c r="F30"/>
  <c r="F29"/>
  <c r="F21"/>
  <c r="F20"/>
  <c r="F19"/>
  <c r="F18"/>
  <c r="D74"/>
  <c r="D80" s="1"/>
  <c r="C25"/>
  <c r="E13"/>
  <c r="F13" s="1"/>
  <c r="E12"/>
  <c r="F12" s="1"/>
  <c r="E11"/>
  <c r="F11" s="1"/>
  <c r="E10"/>
  <c r="F10" s="1"/>
  <c r="C39" i="4"/>
  <c r="E9"/>
  <c r="E13"/>
  <c r="E14"/>
  <c r="E15"/>
  <c r="E30"/>
  <c r="E31"/>
  <c r="E32"/>
  <c r="E39"/>
  <c r="H21" i="5"/>
  <c r="H32" l="1"/>
  <c r="I32" s="1"/>
  <c r="D39" i="4"/>
  <c r="F23" i="15"/>
  <c r="F63"/>
  <c r="F68"/>
  <c r="F72"/>
  <c r="E78"/>
  <c r="F78" s="1"/>
  <c r="H38" i="5"/>
  <c r="G69"/>
  <c r="G35"/>
  <c r="G75" s="1"/>
  <c r="H13"/>
  <c r="C74" i="15"/>
  <c r="E25"/>
  <c r="E15"/>
  <c r="F15" s="1"/>
  <c r="F25" l="1"/>
  <c r="E74"/>
  <c r="E80" s="1"/>
  <c r="H35" i="5"/>
  <c r="I21"/>
  <c r="I35" s="1"/>
  <c r="H69"/>
  <c r="I38"/>
  <c r="I69" s="1"/>
  <c r="H75"/>
  <c r="C80" i="15"/>
  <c r="F80" s="1"/>
  <c r="F74"/>
  <c r="I75" i="5" l="1"/>
</calcChain>
</file>

<file path=xl/sharedStrings.xml><?xml version="1.0" encoding="utf-8"?>
<sst xmlns="http://schemas.openxmlformats.org/spreadsheetml/2006/main" count="478" uniqueCount="300">
  <si>
    <t>Date:</t>
  </si>
  <si>
    <t>Opening Balance</t>
  </si>
  <si>
    <t>Account</t>
  </si>
  <si>
    <t>Description</t>
  </si>
  <si>
    <t>Total</t>
  </si>
  <si>
    <t>2000</t>
  </si>
  <si>
    <t>2100</t>
  </si>
  <si>
    <t>2900</t>
  </si>
  <si>
    <t>3500</t>
  </si>
  <si>
    <t>3900</t>
  </si>
  <si>
    <t>4000</t>
  </si>
  <si>
    <t>Revenue</t>
  </si>
  <si>
    <t>Gross Profit</t>
  </si>
  <si>
    <t>Salaries</t>
  </si>
  <si>
    <t>Current
Change</t>
  </si>
  <si>
    <t>0</t>
  </si>
  <si>
    <t xml:space="preserve">Total </t>
  </si>
  <si>
    <t>Cash Flow From Investments</t>
  </si>
  <si>
    <t>Cash Flow From Financing</t>
  </si>
  <si>
    <t>Increases in Capital stock</t>
  </si>
  <si>
    <t>Variance</t>
  </si>
  <si>
    <t>% Chg</t>
  </si>
  <si>
    <t>Cost of Sales</t>
  </si>
  <si>
    <t>Operating Expenses</t>
  </si>
  <si>
    <t>Non-Operating Income</t>
  </si>
  <si>
    <t>N/A</t>
  </si>
  <si>
    <t>Not Available</t>
  </si>
  <si>
    <t>Non-Operating Expenses</t>
  </si>
  <si>
    <t>Net Income before Taxes</t>
  </si>
  <si>
    <t>Income Taxes</t>
  </si>
  <si>
    <t>Net Income after Taxes</t>
  </si>
  <si>
    <t>Amount</t>
  </si>
  <si>
    <t>Particulars</t>
  </si>
  <si>
    <t>(Reconciliation)</t>
  </si>
  <si>
    <t>Date</t>
  </si>
  <si>
    <t>Debit</t>
  </si>
  <si>
    <t>Credit</t>
  </si>
  <si>
    <t>Bank Payment</t>
  </si>
  <si>
    <t>Balance as per Company Books :</t>
  </si>
  <si>
    <t>Amounts not reflected in Bank :</t>
  </si>
  <si>
    <t>Balance as per Bank :</t>
  </si>
  <si>
    <t>Gratuity</t>
  </si>
  <si>
    <t>Medical Insurance</t>
  </si>
  <si>
    <t>Telephone</t>
  </si>
  <si>
    <t>Water &amp; Electricity</t>
  </si>
  <si>
    <t>Conveyance Local</t>
  </si>
  <si>
    <t>Courier Charges</t>
  </si>
  <si>
    <t>Insurance Charges</t>
  </si>
  <si>
    <t>Office Expenses</t>
  </si>
  <si>
    <t>Office Rent</t>
  </si>
  <si>
    <t>Partnership Fees</t>
  </si>
  <si>
    <t>Printing &amp; Stationery</t>
  </si>
  <si>
    <t>Staff Welfare - Team Building</t>
  </si>
  <si>
    <t>Vehicle Maintenance</t>
  </si>
  <si>
    <t>Depreciation</t>
  </si>
  <si>
    <t>Forex Fluctuations</t>
  </si>
  <si>
    <t>Loan Liability</t>
  </si>
  <si>
    <t>Staff Liabilities</t>
  </si>
  <si>
    <t>Supplier Liabilities</t>
  </si>
  <si>
    <t>Owner's Liabilities</t>
  </si>
  <si>
    <t>2007</t>
  </si>
  <si>
    <t>2008</t>
  </si>
  <si>
    <t>Standard Chartered Bank Car Loan</t>
  </si>
  <si>
    <t>Avion</t>
  </si>
  <si>
    <t>Bertelsmann Distribution Gmb</t>
  </si>
  <si>
    <t>Corporate Credit card</t>
  </si>
  <si>
    <t>Digital World</t>
  </si>
  <si>
    <t>Majestic Advertising &amp; Publishment</t>
  </si>
  <si>
    <t>Royal Printing Press</t>
  </si>
  <si>
    <t>Ruler &amp; Pen</t>
  </si>
  <si>
    <t>Symantec Education Services</t>
  </si>
  <si>
    <t>Waqas Trading Est.</t>
  </si>
  <si>
    <t>Jambu Credit Card</t>
  </si>
  <si>
    <t>Telephone Bills</t>
  </si>
  <si>
    <t>GRAND TOTAL</t>
  </si>
  <si>
    <t>Balance</t>
  </si>
  <si>
    <t>1-Dec-2008 to 31-Dec-2008</t>
  </si>
  <si>
    <t>AXA Insurance</t>
  </si>
  <si>
    <t>Bank Deposit</t>
  </si>
  <si>
    <t>Salary Basic</t>
  </si>
  <si>
    <t>Payroll</t>
  </si>
  <si>
    <t>Salary Others</t>
  </si>
  <si>
    <t>Bills Receivable</t>
  </si>
  <si>
    <t>1-Jan-2008 to 31-Dec-2008</t>
  </si>
  <si>
    <t>Ref. No.</t>
  </si>
  <si>
    <t>Partys' Name</t>
  </si>
  <si>
    <t>Pending</t>
  </si>
  <si>
    <t>(&lt; 30 days )</t>
  </si>
  <si>
    <t>30 to 60 days</t>
  </si>
  <si>
    <t>60 to 90 days</t>
  </si>
  <si>
    <t>(&gt; 90 days )</t>
  </si>
  <si>
    <t>58660/SK</t>
  </si>
  <si>
    <t>58699/SK</t>
  </si>
  <si>
    <t>58814/SB</t>
  </si>
  <si>
    <t>58813/SB</t>
  </si>
  <si>
    <t>58890/SB</t>
  </si>
  <si>
    <t>59096/SB</t>
  </si>
  <si>
    <t>59267/AA(LH)</t>
  </si>
  <si>
    <t>59204/AM</t>
  </si>
  <si>
    <t>59301/FM</t>
  </si>
  <si>
    <t>59395/SK</t>
  </si>
  <si>
    <t>59396/SK</t>
  </si>
  <si>
    <t>59425/SK</t>
  </si>
  <si>
    <t>59434/SK</t>
  </si>
  <si>
    <t>59449/SK</t>
  </si>
  <si>
    <t>59451/SK</t>
  </si>
  <si>
    <t>59452/SK</t>
  </si>
  <si>
    <t>59466/SK</t>
  </si>
  <si>
    <t>59469/SK</t>
  </si>
  <si>
    <t>59470/SK</t>
  </si>
  <si>
    <t>59468/SK</t>
  </si>
  <si>
    <t>59479/SK</t>
  </si>
  <si>
    <t>59499/LA</t>
  </si>
  <si>
    <t>59528/SK</t>
  </si>
  <si>
    <t>59543/NP</t>
  </si>
  <si>
    <t>59544/NP</t>
  </si>
  <si>
    <t>59545/NP</t>
  </si>
  <si>
    <t>59549/AA</t>
  </si>
  <si>
    <t>59550/SK</t>
  </si>
  <si>
    <t>59559/NP</t>
  </si>
  <si>
    <t>59570/NP</t>
  </si>
  <si>
    <t>59582/SK</t>
  </si>
  <si>
    <t>59591/LA</t>
  </si>
  <si>
    <t>59597/SK</t>
  </si>
  <si>
    <t>59598/SK</t>
  </si>
  <si>
    <t>59601/SK</t>
  </si>
  <si>
    <t>59602/SK</t>
  </si>
  <si>
    <t>59609/SK</t>
  </si>
  <si>
    <t>59612/SK</t>
  </si>
  <si>
    <t>59616/RR</t>
  </si>
  <si>
    <t>59615/SK</t>
  </si>
  <si>
    <t>59626/NP</t>
  </si>
  <si>
    <t>59623/SB</t>
  </si>
  <si>
    <t>59629/SK</t>
  </si>
  <si>
    <t>59628/SK</t>
  </si>
  <si>
    <t>59630/SK</t>
  </si>
  <si>
    <t>59632/SK</t>
  </si>
  <si>
    <t>59636/SK</t>
  </si>
  <si>
    <t>59638/SK</t>
  </si>
  <si>
    <t>59637/SK</t>
  </si>
  <si>
    <t>59645/NP</t>
  </si>
  <si>
    <t>59648/SK</t>
  </si>
  <si>
    <t>59666/SB</t>
  </si>
  <si>
    <t>59673/SK</t>
  </si>
  <si>
    <t>59674/SK</t>
  </si>
  <si>
    <t>59676/SB</t>
  </si>
  <si>
    <t>59679/SB</t>
  </si>
  <si>
    <t>59682/AA</t>
  </si>
  <si>
    <t>59690/SK</t>
  </si>
  <si>
    <t>59687/SB</t>
  </si>
  <si>
    <t>59697/NP</t>
  </si>
  <si>
    <t>59693/RR</t>
  </si>
  <si>
    <t>59703/SB</t>
  </si>
  <si>
    <t>59706/SK</t>
  </si>
  <si>
    <t>59708/SK</t>
  </si>
  <si>
    <t>59717/SB</t>
  </si>
  <si>
    <t>59718/RR</t>
  </si>
  <si>
    <t>59723/RR</t>
  </si>
  <si>
    <t>59725/RR</t>
  </si>
  <si>
    <t>59733/AA</t>
  </si>
  <si>
    <t>59732/NP</t>
  </si>
  <si>
    <t>59731/NP</t>
  </si>
  <si>
    <t>59745/SB</t>
  </si>
  <si>
    <t>Bills Payable</t>
  </si>
  <si>
    <t>06990202</t>
  </si>
  <si>
    <t>25.1.2006</t>
  </si>
  <si>
    <t>11.2.2008</t>
  </si>
  <si>
    <t>1300344/2</t>
  </si>
  <si>
    <t>08/05/2007</t>
  </si>
  <si>
    <t>9.3.2008</t>
  </si>
  <si>
    <t>IN0007/30.6.08</t>
  </si>
  <si>
    <t>3/43/25/2007</t>
  </si>
  <si>
    <t>446/2008/1/3/2008</t>
  </si>
  <si>
    <t>OLD OSTD</t>
  </si>
  <si>
    <t>DW411565/29.9.08</t>
  </si>
  <si>
    <t>DW411599/15.10.08</t>
  </si>
  <si>
    <t>DW411636/21.10.08</t>
  </si>
  <si>
    <t>DW411778/10.11.08</t>
  </si>
  <si>
    <t>DW411794/13.11.08</t>
  </si>
  <si>
    <t>19081/13.11.08</t>
  </si>
  <si>
    <t>19098/16.11.08</t>
  </si>
  <si>
    <t>DW411864/24.11.08</t>
  </si>
  <si>
    <t>DW411925/30.11.08</t>
  </si>
  <si>
    <t>British Petroleum</t>
  </si>
  <si>
    <t>IT Infrastructure</t>
  </si>
  <si>
    <t>IT Training</t>
  </si>
  <si>
    <t>Non-IT Training</t>
  </si>
  <si>
    <t>IT Application</t>
  </si>
  <si>
    <t>ET Master Franchise</t>
  </si>
  <si>
    <t>Direct Expenses - ITI</t>
  </si>
  <si>
    <t>Direct Expenses - IT Training</t>
  </si>
  <si>
    <t>Direct Expenses - Non-IT Training</t>
  </si>
  <si>
    <t>Direct Expenses - ITA</t>
  </si>
  <si>
    <t>Direct Expenses - ET MF</t>
  </si>
  <si>
    <t>Books, Newspaper &amp; Magazines</t>
  </si>
  <si>
    <t>Business Development Expenses</t>
  </si>
  <si>
    <t>Immigration &amp; Visa Expenses</t>
  </si>
  <si>
    <t>IT Consumables</t>
  </si>
  <si>
    <t>IT Software expenses</t>
  </si>
  <si>
    <t>Marketing Expenses</t>
  </si>
  <si>
    <t>Petrol expenses</t>
  </si>
  <si>
    <t>Postage expenses</t>
  </si>
  <si>
    <t>Recruitment Expenses</t>
  </si>
  <si>
    <t>Repairs &amp; Maintenance</t>
  </si>
  <si>
    <t>Staff Training</t>
  </si>
  <si>
    <t>Trade License fees</t>
  </si>
  <si>
    <t>Travelling expenses</t>
  </si>
  <si>
    <t>Audit fees</t>
  </si>
  <si>
    <t>Bank Charges</t>
  </si>
  <si>
    <t>Air ticket allowance</t>
  </si>
  <si>
    <t>Leave encashment</t>
  </si>
  <si>
    <t>Staff Accomodation</t>
  </si>
  <si>
    <t>Interest Income</t>
  </si>
  <si>
    <t>Bad Debts</t>
  </si>
  <si>
    <t>Supplier's Discount</t>
  </si>
  <si>
    <t>Cash OutFlow From Operations</t>
  </si>
  <si>
    <t>Cash InFlow From Operations</t>
  </si>
  <si>
    <t>Sundry Debtors</t>
  </si>
  <si>
    <t>Cash OutFlow From Investments</t>
  </si>
  <si>
    <t>Cash OuFlow From Financing</t>
  </si>
  <si>
    <t>Sundry Creditors</t>
  </si>
  <si>
    <t>Staff incentives</t>
  </si>
  <si>
    <t>Staff Salaries</t>
  </si>
  <si>
    <t>Fixed Deposits-Labour Dept. Bank Guarantee</t>
  </si>
  <si>
    <t>Increase in Fixed Assets</t>
  </si>
  <si>
    <t>Director's Drawings</t>
  </si>
  <si>
    <t>Retained Earnings</t>
  </si>
  <si>
    <t>Net Cash Flow</t>
  </si>
  <si>
    <t>Administrative Expensses</t>
  </si>
  <si>
    <t>Other Financial Expenses</t>
  </si>
  <si>
    <t>Other Direct Expenses</t>
  </si>
  <si>
    <t>Staff Loans &amp; Advances</t>
  </si>
  <si>
    <t>Staff Reimbursements/expenses claims</t>
  </si>
  <si>
    <t>Customer Refunds</t>
  </si>
  <si>
    <t>Executed</t>
  </si>
  <si>
    <t>Partly Executed</t>
  </si>
  <si>
    <t>-</t>
  </si>
  <si>
    <t>Invoice</t>
  </si>
  <si>
    <t>Value</t>
  </si>
  <si>
    <t>Status</t>
  </si>
  <si>
    <t>Execution</t>
  </si>
  <si>
    <t>Haider</t>
  </si>
  <si>
    <t>2005</t>
  </si>
  <si>
    <t>Sanjeev Sharma</t>
  </si>
  <si>
    <t>Priya</t>
  </si>
  <si>
    <t>Naresh</t>
  </si>
  <si>
    <t>4001</t>
  </si>
  <si>
    <t>4002</t>
  </si>
  <si>
    <t>4003</t>
  </si>
  <si>
    <t>4004</t>
  </si>
  <si>
    <t>2101</t>
  </si>
  <si>
    <t>2102</t>
  </si>
  <si>
    <t>2103</t>
  </si>
  <si>
    <t>2104</t>
  </si>
  <si>
    <t>2105</t>
  </si>
  <si>
    <t>2106</t>
  </si>
  <si>
    <t>HDFC Bank</t>
  </si>
  <si>
    <t>Rajesh Loan</t>
  </si>
  <si>
    <t>TEFLCO Ltd</t>
  </si>
  <si>
    <t>Rajesj Loan</t>
  </si>
  <si>
    <t>Naresco Travel &amp; Tourism</t>
  </si>
  <si>
    <t>Mitanjali</t>
  </si>
  <si>
    <t>Siddharthi</t>
  </si>
  <si>
    <t>National Enterprises</t>
  </si>
  <si>
    <t>Siemens</t>
  </si>
  <si>
    <t>TOMSUN Ltd</t>
  </si>
  <si>
    <t>Amjad</t>
  </si>
  <si>
    <t>Prakash</t>
  </si>
  <si>
    <t>Shazia</t>
  </si>
  <si>
    <t>Mahmoud</t>
  </si>
  <si>
    <t>Jambu</t>
  </si>
  <si>
    <t>Manoj</t>
  </si>
  <si>
    <t>Anas</t>
  </si>
  <si>
    <t>Sana</t>
  </si>
  <si>
    <t>Rashmi</t>
  </si>
  <si>
    <t>Irshad</t>
  </si>
  <si>
    <t>Deepak</t>
  </si>
  <si>
    <t>Subash</t>
  </si>
  <si>
    <t>Sunny</t>
  </si>
  <si>
    <t>Rajender</t>
  </si>
  <si>
    <t>Sanjeev Menon</t>
  </si>
  <si>
    <t>Alliance Insurance</t>
  </si>
  <si>
    <t>Yousuf Computers</t>
  </si>
  <si>
    <t>Zigzag Rent A Car</t>
  </si>
  <si>
    <t>Reliance</t>
  </si>
  <si>
    <t>Reliable Workz</t>
  </si>
  <si>
    <t>GTS Dstb Co Ltd</t>
  </si>
  <si>
    <t>Majestic Printing Press</t>
  </si>
  <si>
    <t>Thomsun</t>
  </si>
  <si>
    <t>T Choitram &amp; Sons</t>
  </si>
  <si>
    <t>TNT Courier</t>
  </si>
  <si>
    <t>Adnan Hussain</t>
  </si>
  <si>
    <t>Azeema Adamali</t>
  </si>
  <si>
    <t>Heena Bulchandani</t>
  </si>
  <si>
    <t>Jejin Joseph</t>
  </si>
  <si>
    <t>Khaldoun</t>
  </si>
  <si>
    <t>Sandhya</t>
  </si>
  <si>
    <t>Sapna Adlakha</t>
  </si>
  <si>
    <t>Tricia Evans</t>
  </si>
  <si>
    <t>Vijay Kumar</t>
  </si>
</sst>
</file>

<file path=xl/styles.xml><?xml version="1.0" encoding="utf-8"?>
<styleSheet xmlns="http://schemas.openxmlformats.org/spreadsheetml/2006/main">
  <numFmts count="13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mmmm\ yyyy"/>
    <numFmt numFmtId="167" formatCode="_-&quot;£&quot;* #,##0_-;\-&quot;£&quot;* #,##0_-;_-&quot;£&quot;* &quot;-&quot;_-;_-@_-"/>
    <numFmt numFmtId="168" formatCode="_-&quot;£&quot;* #,##0.00_-;\-&quot;£&quot;* #,##0.00_-;_-&quot;£&quot;* &quot;-&quot;??_-;_-@_-"/>
    <numFmt numFmtId="169" formatCode="0.00%;\(0.00\)%"/>
    <numFmt numFmtId="170" formatCode="mmm\-yyyy"/>
    <numFmt numFmtId="171" formatCode="0.00%_);[Red]\(0.00%\)"/>
    <numFmt numFmtId="172" formatCode="0%_);[Red]\(0%\)"/>
    <numFmt numFmtId="173" formatCode="&quot;&quot;0.00"/>
  </numFmts>
  <fonts count="39">
    <font>
      <sz val="10"/>
      <name val="Arial"/>
    </font>
    <font>
      <sz val="10"/>
      <name val="Arial"/>
    </font>
    <font>
      <b/>
      <sz val="9"/>
      <name val="Arial"/>
      <family val="2"/>
    </font>
    <font>
      <b/>
      <sz val="8.5"/>
      <color indexed="9"/>
      <name val="Arial"/>
      <family val="2"/>
    </font>
    <font>
      <b/>
      <sz val="8.5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8.5"/>
      <name val="Arial"/>
      <family val="2"/>
    </font>
    <font>
      <b/>
      <sz val="7"/>
      <color indexed="9"/>
      <name val="Arial"/>
      <family val="2"/>
    </font>
    <font>
      <b/>
      <sz val="8"/>
      <name val="Arial"/>
      <family val="2"/>
    </font>
    <font>
      <sz val="8"/>
      <name val="Arial"/>
    </font>
    <font>
      <sz val="8"/>
      <name val="Tahoma"/>
      <family val="2"/>
    </font>
    <font>
      <sz val="8"/>
      <name val="Times New Roman"/>
    </font>
    <font>
      <sz val="8"/>
      <name val="Verdana"/>
      <family val="2"/>
    </font>
    <font>
      <sz val="10"/>
      <name val="Helv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sz val="18"/>
      <name val="Arial"/>
    </font>
    <font>
      <b/>
      <sz val="12"/>
      <name val="Arial"/>
    </font>
    <font>
      <b/>
      <sz val="11"/>
      <color indexed="23"/>
      <name val="Verdana"/>
      <family val="2"/>
    </font>
    <font>
      <sz val="10"/>
      <color indexed="10"/>
      <name val="Helv"/>
    </font>
    <font>
      <sz val="9"/>
      <color indexed="10"/>
      <name val="Arial"/>
    </font>
    <font>
      <i/>
      <sz val="10"/>
      <color indexed="12"/>
      <name val="Tms Rmn"/>
    </font>
    <font>
      <b/>
      <sz val="10"/>
      <color indexed="8"/>
      <name val="Tms Rmn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9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lightGray">
        <fgColor indexed="13"/>
        <bgColor indexed="13"/>
      </patternFill>
    </fill>
    <fill>
      <patternFill patternType="darkGray">
        <fgColor indexed="22"/>
        <bgColor indexed="13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32"/>
        <bgColor indexed="64"/>
      </patternFill>
    </fill>
    <fill>
      <patternFill patternType="mediumGray">
        <bgColor indexed="32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double">
        <color indexed="0"/>
      </top>
      <bottom/>
      <diagonal/>
    </border>
    <border>
      <left/>
      <right style="thin">
        <color indexed="9"/>
      </right>
      <top style="medium">
        <color indexed="9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/>
      <bottom/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42">
    <xf numFmtId="0" fontId="0" fillId="0" borderId="0"/>
    <xf numFmtId="37" fontId="12" fillId="2" borderId="1" applyBorder="0" applyProtection="0">
      <alignment vertical="center"/>
    </xf>
    <xf numFmtId="5" fontId="13" fillId="0" borderId="2">
      <protection locked="0"/>
    </xf>
    <xf numFmtId="0" fontId="14" fillId="3" borderId="0" applyBorder="0">
      <alignment horizontal="left" vertical="center" indent="1"/>
    </xf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0" fontId="15" fillId="0" borderId="3"/>
    <xf numFmtId="4" fontId="13" fillId="4" borderId="3">
      <protection locked="0"/>
    </xf>
    <xf numFmtId="0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4" fontId="13" fillId="5" borderId="3"/>
    <xf numFmtId="43" fontId="2" fillId="0" borderId="4"/>
    <xf numFmtId="37" fontId="16" fillId="6" borderId="2" applyBorder="0">
      <alignment horizontal="left" vertical="center" indent="1"/>
    </xf>
    <xf numFmtId="37" fontId="17" fillId="7" borderId="5" applyFill="0">
      <alignment vertical="center"/>
    </xf>
    <xf numFmtId="0" fontId="17" fillId="8" borderId="6" applyNumberFormat="0">
      <alignment horizontal="left" vertical="top" indent="1"/>
    </xf>
    <xf numFmtId="0" fontId="17" fillId="2" borderId="0" applyBorder="0">
      <alignment horizontal="left" vertical="center" indent="1"/>
    </xf>
    <xf numFmtId="0" fontId="17" fillId="0" borderId="6" applyNumberFormat="0" applyFill="0">
      <alignment horizontal="centerContinuous" vertical="top"/>
    </xf>
    <xf numFmtId="0" fontId="18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43" fontId="2" fillId="0" borderId="7"/>
    <xf numFmtId="44" fontId="2" fillId="0" borderId="8"/>
    <xf numFmtId="0" fontId="20" fillId="7" borderId="0">
      <alignment horizontal="left" wrapText="1" indent="1"/>
    </xf>
    <xf numFmtId="37" fontId="12" fillId="2" borderId="9" applyBorder="0">
      <alignment horizontal="left" vertical="center" indent="2"/>
    </xf>
    <xf numFmtId="0" fontId="21" fillId="0" borderId="0"/>
    <xf numFmtId="172" fontId="11" fillId="9" borderId="10"/>
    <xf numFmtId="171" fontId="11" fillId="0" borderId="10" applyFont="0" applyFill="0" applyBorder="0" applyAlignment="0" applyProtection="0">
      <protection locked="0"/>
    </xf>
    <xf numFmtId="2" fontId="22" fillId="0" borderId="0">
      <protection locked="0"/>
    </xf>
    <xf numFmtId="0" fontId="1" fillId="10" borderId="0"/>
    <xf numFmtId="49" fontId="1" fillId="0" borderId="0" applyFont="0" applyFill="0" applyBorder="0" applyAlignment="0" applyProtection="0"/>
    <xf numFmtId="0" fontId="23" fillId="0" borderId="0">
      <alignment horizontal="right"/>
    </xf>
    <xf numFmtId="0" fontId="24" fillId="0" borderId="0"/>
    <xf numFmtId="0" fontId="1" fillId="0" borderId="11" applyNumberFormat="0" applyFont="0" applyBorder="0" applyAlignment="0" applyProtection="0"/>
    <xf numFmtId="37" fontId="3" fillId="11" borderId="12"/>
    <xf numFmtId="38" fontId="4" fillId="7" borderId="13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5" fillId="0" borderId="0"/>
  </cellStyleXfs>
  <cellXfs count="120">
    <xf numFmtId="0" fontId="0" fillId="0" borderId="0" xfId="0"/>
    <xf numFmtId="0" fontId="3" fillId="12" borderId="0" xfId="0" applyFont="1" applyFill="1" applyAlignment="1">
      <alignment horizontal="left"/>
    </xf>
    <xf numFmtId="166" fontId="6" fillId="0" borderId="14" xfId="0" applyNumberFormat="1" applyFont="1" applyBorder="1" applyAlignment="1">
      <alignment horizontal="left"/>
    </xf>
    <xf numFmtId="0" fontId="3" fillId="12" borderId="16" xfId="0" applyFont="1" applyFill="1" applyBorder="1" applyAlignment="1">
      <alignment horizontal="left"/>
    </xf>
    <xf numFmtId="0" fontId="7" fillId="12" borderId="0" xfId="0" applyFont="1" applyFill="1" applyAlignment="1">
      <alignment horizontal="left"/>
    </xf>
    <xf numFmtId="0" fontId="5" fillId="0" borderId="0" xfId="0" applyFont="1"/>
    <xf numFmtId="38" fontId="8" fillId="2" borderId="17" xfId="0" applyNumberFormat="1" applyFont="1" applyFill="1" applyBorder="1"/>
    <xf numFmtId="38" fontId="8" fillId="2" borderId="18" xfId="0" applyNumberFormat="1" applyFont="1" applyFill="1" applyBorder="1"/>
    <xf numFmtId="38" fontId="8" fillId="7" borderId="18" xfId="0" applyNumberFormat="1" applyFont="1" applyFill="1" applyBorder="1"/>
    <xf numFmtId="0" fontId="4" fillId="7" borderId="15" xfId="0" applyFont="1" applyFill="1" applyBorder="1" applyAlignment="1">
      <alignment horizontal="left"/>
    </xf>
    <xf numFmtId="0" fontId="3" fillId="13" borderId="15" xfId="0" applyFont="1" applyFill="1" applyBorder="1" applyAlignment="1">
      <alignment horizontal="center"/>
    </xf>
    <xf numFmtId="0" fontId="9" fillId="12" borderId="0" xfId="0" applyFont="1" applyFill="1" applyAlignment="1">
      <alignment horizontal="left"/>
    </xf>
    <xf numFmtId="38" fontId="5" fillId="0" borderId="0" xfId="0" applyNumberFormat="1" applyFont="1"/>
    <xf numFmtId="0" fontId="7" fillId="13" borderId="15" xfId="0" applyFont="1" applyFill="1" applyBorder="1" applyAlignment="1">
      <alignment horizontal="center"/>
    </xf>
    <xf numFmtId="0" fontId="7" fillId="13" borderId="15" xfId="0" applyFont="1" applyFill="1" applyBorder="1" applyAlignment="1">
      <alignment horizontal="left"/>
    </xf>
    <xf numFmtId="166" fontId="7" fillId="13" borderId="15" xfId="0" applyNumberFormat="1" applyFont="1" applyFill="1" applyBorder="1" applyAlignment="1">
      <alignment horizontal="center"/>
    </xf>
    <xf numFmtId="166" fontId="7" fillId="13" borderId="15" xfId="0" applyNumberFormat="1" applyFont="1" applyFill="1" applyBorder="1" applyAlignment="1">
      <alignment horizontal="center" wrapText="1"/>
    </xf>
    <xf numFmtId="0" fontId="6" fillId="7" borderId="15" xfId="0" quotePrefix="1" applyFont="1" applyFill="1" applyBorder="1" applyAlignment="1">
      <alignment horizontal="left"/>
    </xf>
    <xf numFmtId="0" fontId="6" fillId="7" borderId="15" xfId="0" applyFont="1" applyFill="1" applyBorder="1"/>
    <xf numFmtId="38" fontId="6" fillId="7" borderId="15" xfId="0" applyNumberFormat="1" applyFont="1" applyFill="1" applyBorder="1"/>
    <xf numFmtId="0" fontId="6" fillId="0" borderId="0" xfId="0" quotePrefix="1" applyFont="1" applyAlignment="1">
      <alignment horizontal="left"/>
    </xf>
    <xf numFmtId="0" fontId="6" fillId="2" borderId="0" xfId="0" applyFont="1" applyFill="1"/>
    <xf numFmtId="38" fontId="6" fillId="2" borderId="0" xfId="0" applyNumberFormat="1" applyFont="1" applyFill="1"/>
    <xf numFmtId="0" fontId="10" fillId="0" borderId="0" xfId="0" applyFont="1" applyAlignment="1">
      <alignment horizontal="left"/>
    </xf>
    <xf numFmtId="38" fontId="10" fillId="0" borderId="13" xfId="0" applyNumberFormat="1" applyFont="1" applyBorder="1"/>
    <xf numFmtId="0" fontId="5" fillId="0" borderId="0" xfId="0" quotePrefix="1" applyFont="1" applyAlignment="1">
      <alignment horizontal="left"/>
    </xf>
    <xf numFmtId="38" fontId="7" fillId="12" borderId="15" xfId="0" applyNumberFormat="1" applyFont="1" applyFill="1" applyBorder="1"/>
    <xf numFmtId="0" fontId="5" fillId="0" borderId="0" xfId="0" applyFont="1" applyAlignment="1">
      <alignment horizontal="left"/>
    </xf>
    <xf numFmtId="0" fontId="6" fillId="7" borderId="15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38" fontId="0" fillId="0" borderId="0" xfId="0" applyNumberFormat="1"/>
    <xf numFmtId="169" fontId="0" fillId="0" borderId="0" xfId="0" applyNumberFormat="1"/>
    <xf numFmtId="49" fontId="0" fillId="0" borderId="0" xfId="0" applyNumberFormat="1"/>
    <xf numFmtId="0" fontId="0" fillId="0" borderId="0" xfId="0" applyAlignment="1">
      <alignment horizontal="left"/>
    </xf>
    <xf numFmtId="0" fontId="3" fillId="13" borderId="15" xfId="0" applyFont="1" applyFill="1" applyBorder="1" applyAlignment="1">
      <alignment horizontal="left"/>
    </xf>
    <xf numFmtId="170" fontId="3" fillId="13" borderId="15" xfId="0" applyNumberFormat="1" applyFont="1" applyFill="1" applyBorder="1" applyAlignment="1">
      <alignment horizontal="center"/>
    </xf>
    <xf numFmtId="0" fontId="8" fillId="7" borderId="15" xfId="0" quotePrefix="1" applyFont="1" applyFill="1" applyBorder="1" applyAlignment="1">
      <alignment horizontal="left"/>
    </xf>
    <xf numFmtId="0" fontId="8" fillId="7" borderId="15" xfId="0" applyFont="1" applyFill="1" applyBorder="1" applyAlignment="1">
      <alignment horizontal="left"/>
    </xf>
    <xf numFmtId="38" fontId="8" fillId="7" borderId="15" xfId="0" applyNumberFormat="1" applyFont="1" applyFill="1" applyBorder="1"/>
    <xf numFmtId="169" fontId="8" fillId="7" borderId="15" xfId="0" applyNumberFormat="1" applyFont="1" applyFill="1" applyBorder="1"/>
    <xf numFmtId="0" fontId="8" fillId="2" borderId="0" xfId="0" quotePrefix="1" applyFont="1" applyFill="1" applyAlignment="1">
      <alignment horizontal="left"/>
    </xf>
    <xf numFmtId="0" fontId="8" fillId="2" borderId="0" xfId="0" applyFont="1" applyFill="1" applyAlignment="1">
      <alignment horizontal="left"/>
    </xf>
    <xf numFmtId="38" fontId="8" fillId="2" borderId="15" xfId="0" applyNumberFormat="1" applyFont="1" applyFill="1" applyBorder="1"/>
    <xf numFmtId="169" fontId="8" fillId="2" borderId="15" xfId="0" applyNumberFormat="1" applyFont="1" applyFill="1" applyBorder="1"/>
    <xf numFmtId="38" fontId="4" fillId="7" borderId="13" xfId="0" applyNumberFormat="1" applyFont="1" applyFill="1" applyBorder="1"/>
    <xf numFmtId="169" fontId="4" fillId="7" borderId="13" xfId="0" applyNumberFormat="1" applyFont="1" applyFill="1" applyBorder="1"/>
    <xf numFmtId="0" fontId="0" fillId="0" borderId="0" xfId="0" quotePrefix="1" applyAlignment="1">
      <alignment horizontal="left"/>
    </xf>
    <xf numFmtId="38" fontId="3" fillId="12" borderId="15" xfId="0" applyNumberFormat="1" applyFont="1" applyFill="1" applyBorder="1"/>
    <xf numFmtId="169" fontId="3" fillId="12" borderId="15" xfId="0" applyNumberFormat="1" applyFont="1" applyFill="1" applyBorder="1"/>
    <xf numFmtId="0" fontId="4" fillId="2" borderId="0" xfId="0" applyFont="1" applyFill="1" applyAlignment="1">
      <alignment horizontal="left"/>
    </xf>
    <xf numFmtId="38" fontId="4" fillId="2" borderId="13" xfId="0" applyNumberFormat="1" applyFont="1" applyFill="1" applyBorder="1"/>
    <xf numFmtId="169" fontId="4" fillId="2" borderId="13" xfId="0" applyNumberFormat="1" applyFont="1" applyFill="1" applyBorder="1"/>
    <xf numFmtId="0" fontId="26" fillId="2" borderId="0" xfId="0" applyFont="1" applyFill="1"/>
    <xf numFmtId="0" fontId="6" fillId="7" borderId="0" xfId="0" applyFont="1" applyFill="1" applyBorder="1" applyAlignment="1">
      <alignment horizontal="left"/>
    </xf>
    <xf numFmtId="0" fontId="6" fillId="7" borderId="0" xfId="0" applyFont="1" applyFill="1" applyBorder="1"/>
    <xf numFmtId="49" fontId="7" fillId="13" borderId="15" xfId="0" applyNumberFormat="1" applyFont="1" applyFill="1" applyBorder="1" applyAlignment="1">
      <alignment horizontal="center"/>
    </xf>
    <xf numFmtId="40" fontId="6" fillId="7" borderId="15" xfId="0" applyNumberFormat="1" applyFont="1" applyFill="1" applyBorder="1"/>
    <xf numFmtId="40" fontId="6" fillId="7" borderId="0" xfId="0" applyNumberFormat="1" applyFont="1" applyFill="1" applyBorder="1"/>
    <xf numFmtId="40" fontId="10" fillId="0" borderId="13" xfId="0" applyNumberFormat="1" applyFont="1" applyBorder="1"/>
    <xf numFmtId="0" fontId="10" fillId="0" borderId="0" xfId="0" applyFont="1" applyAlignment="1">
      <alignment horizontal="right"/>
    </xf>
    <xf numFmtId="40" fontId="6" fillId="7" borderId="20" xfId="0" applyNumberFormat="1" applyFont="1" applyFill="1" applyBorder="1"/>
    <xf numFmtId="0" fontId="6" fillId="2" borderId="20" xfId="0" applyFont="1" applyFill="1" applyBorder="1"/>
    <xf numFmtId="38" fontId="5" fillId="0" borderId="20" xfId="0" applyNumberFormat="1" applyFont="1" applyBorder="1"/>
    <xf numFmtId="0" fontId="6" fillId="7" borderId="20" xfId="0" applyFont="1" applyFill="1" applyBorder="1"/>
    <xf numFmtId="38" fontId="5" fillId="0" borderId="0" xfId="0" applyNumberFormat="1" applyFont="1" applyAlignment="1">
      <alignment horizontal="right"/>
    </xf>
    <xf numFmtId="166" fontId="7" fillId="13" borderId="15" xfId="0" applyNumberFormat="1" applyFont="1" applyFill="1" applyBorder="1" applyAlignment="1">
      <alignment horizontal="right" wrapText="1"/>
    </xf>
    <xf numFmtId="40" fontId="6" fillId="7" borderId="15" xfId="0" applyNumberFormat="1" applyFont="1" applyFill="1" applyBorder="1" applyAlignment="1">
      <alignment horizontal="right"/>
    </xf>
    <xf numFmtId="40" fontId="6" fillId="7" borderId="20" xfId="0" applyNumberFormat="1" applyFont="1" applyFill="1" applyBorder="1" applyAlignment="1">
      <alignment horizontal="right"/>
    </xf>
    <xf numFmtId="40" fontId="6" fillId="7" borderId="0" xfId="0" applyNumberFormat="1" applyFont="1" applyFill="1" applyBorder="1" applyAlignment="1">
      <alignment horizontal="right"/>
    </xf>
    <xf numFmtId="38" fontId="5" fillId="0" borderId="20" xfId="0" applyNumberFormat="1" applyFont="1" applyBorder="1" applyAlignment="1">
      <alignment horizontal="right"/>
    </xf>
    <xf numFmtId="40" fontId="10" fillId="0" borderId="13" xfId="0" applyNumberFormat="1" applyFont="1" applyBorder="1" applyAlignment="1">
      <alignment horizontal="right"/>
    </xf>
    <xf numFmtId="40" fontId="6" fillId="2" borderId="20" xfId="0" applyNumberFormat="1" applyFont="1" applyFill="1" applyBorder="1" applyAlignment="1">
      <alignment horizontal="right"/>
    </xf>
    <xf numFmtId="40" fontId="6" fillId="2" borderId="20" xfId="0" applyNumberFormat="1" applyFont="1" applyFill="1" applyBorder="1"/>
    <xf numFmtId="40" fontId="10" fillId="0" borderId="15" xfId="0" applyNumberFormat="1" applyFont="1" applyBorder="1" applyAlignment="1">
      <alignment horizontal="right"/>
    </xf>
    <xf numFmtId="40" fontId="10" fillId="0" borderId="15" xfId="0" applyNumberFormat="1" applyFont="1" applyBorder="1"/>
    <xf numFmtId="40" fontId="6" fillId="2" borderId="0" xfId="0" applyNumberFormat="1" applyFont="1" applyFill="1" applyAlignment="1">
      <alignment horizontal="right"/>
    </xf>
    <xf numFmtId="40" fontId="6" fillId="2" borderId="0" xfId="0" applyNumberFormat="1" applyFont="1" applyFill="1"/>
    <xf numFmtId="40" fontId="7" fillId="12" borderId="15" xfId="0" applyNumberFormat="1" applyFont="1" applyFill="1" applyBorder="1" applyAlignment="1">
      <alignment horizontal="right"/>
    </xf>
    <xf numFmtId="0" fontId="28" fillId="0" borderId="0" xfId="41" applyFont="1" applyAlignment="1">
      <alignment vertical="top"/>
    </xf>
    <xf numFmtId="0" fontId="25" fillId="0" borderId="0" xfId="41"/>
    <xf numFmtId="0" fontId="30" fillId="0" borderId="0" xfId="41" applyFont="1" applyAlignment="1">
      <alignment horizontal="left" vertical="top" indent="15"/>
    </xf>
    <xf numFmtId="0" fontId="29" fillId="0" borderId="0" xfId="41" applyFont="1" applyAlignment="1">
      <alignment vertical="top"/>
    </xf>
    <xf numFmtId="40" fontId="8" fillId="2" borderId="17" xfId="0" applyNumberFormat="1" applyFont="1" applyFill="1" applyBorder="1"/>
    <xf numFmtId="14" fontId="6" fillId="7" borderId="15" xfId="0" applyNumberFormat="1" applyFont="1" applyFill="1" applyBorder="1"/>
    <xf numFmtId="14" fontId="8" fillId="2" borderId="17" xfId="0" applyNumberFormat="1" applyFont="1" applyFill="1" applyBorder="1"/>
    <xf numFmtId="0" fontId="3" fillId="12" borderId="16" xfId="0" applyFont="1" applyFill="1" applyBorder="1" applyAlignment="1">
      <alignment horizontal="right"/>
    </xf>
    <xf numFmtId="0" fontId="3" fillId="12" borderId="16" xfId="0" applyFont="1" applyFill="1" applyBorder="1" applyAlignment="1"/>
    <xf numFmtId="0" fontId="25" fillId="0" borderId="0" xfId="41" applyAlignment="1">
      <alignment horizontal="left"/>
    </xf>
    <xf numFmtId="166" fontId="7" fillId="13" borderId="15" xfId="0" applyNumberFormat="1" applyFont="1" applyFill="1" applyBorder="1" applyAlignment="1">
      <alignment horizontal="left"/>
    </xf>
    <xf numFmtId="173" fontId="32" fillId="0" borderId="19" xfId="41" applyNumberFormat="1" applyFont="1" applyBorder="1" applyAlignment="1">
      <alignment horizontal="right" vertical="top"/>
    </xf>
    <xf numFmtId="0" fontId="34" fillId="14" borderId="19" xfId="41" applyFont="1" applyFill="1" applyBorder="1" applyAlignment="1">
      <alignment horizontal="right" vertical="top"/>
    </xf>
    <xf numFmtId="0" fontId="35" fillId="14" borderId="19" xfId="41" applyFont="1" applyFill="1" applyBorder="1" applyAlignment="1">
      <alignment horizontal="left" vertical="top"/>
    </xf>
    <xf numFmtId="0" fontId="34" fillId="14" borderId="19" xfId="41" applyFont="1" applyFill="1" applyBorder="1" applyAlignment="1">
      <alignment vertical="top"/>
    </xf>
    <xf numFmtId="173" fontId="34" fillId="14" borderId="20" xfId="41" applyNumberFormat="1" applyFont="1" applyFill="1" applyBorder="1" applyAlignment="1">
      <alignment horizontal="right" vertical="top"/>
    </xf>
    <xf numFmtId="0" fontId="36" fillId="0" borderId="0" xfId="41" applyFont="1"/>
    <xf numFmtId="0" fontId="8" fillId="0" borderId="14" xfId="0" applyNumberFormat="1" applyFont="1" applyBorder="1" applyAlignment="1">
      <alignment horizontal="left"/>
    </xf>
    <xf numFmtId="0" fontId="3" fillId="13" borderId="15" xfId="0" applyNumberFormat="1" applyFont="1" applyFill="1" applyBorder="1" applyAlignment="1">
      <alignment horizontal="center"/>
    </xf>
    <xf numFmtId="1" fontId="6" fillId="0" borderId="14" xfId="0" applyNumberFormat="1" applyFont="1" applyBorder="1" applyAlignment="1">
      <alignment horizontal="left"/>
    </xf>
    <xf numFmtId="0" fontId="7" fillId="13" borderId="15" xfId="0" applyNumberFormat="1" applyFont="1" applyFill="1" applyBorder="1" applyAlignment="1">
      <alignment horizontal="center"/>
    </xf>
    <xf numFmtId="14" fontId="6" fillId="15" borderId="20" xfId="0" applyNumberFormat="1" applyFont="1" applyFill="1" applyBorder="1"/>
    <xf numFmtId="38" fontId="6" fillId="15" borderId="20" xfId="0" applyNumberFormat="1" applyFont="1" applyFill="1" applyBorder="1"/>
    <xf numFmtId="49" fontId="31" fillId="15" borderId="20" xfId="41" applyNumberFormat="1" applyFont="1" applyFill="1" applyBorder="1" applyAlignment="1">
      <alignment horizontal="left" vertical="top"/>
    </xf>
    <xf numFmtId="173" fontId="31" fillId="15" borderId="20" xfId="41" applyNumberFormat="1" applyFont="1" applyFill="1" applyBorder="1" applyAlignment="1">
      <alignment horizontal="right" vertical="top"/>
    </xf>
    <xf numFmtId="0" fontId="31" fillId="15" borderId="20" xfId="41" applyFont="1" applyFill="1" applyBorder="1" applyAlignment="1">
      <alignment horizontal="right" vertical="top"/>
    </xf>
    <xf numFmtId="0" fontId="31" fillId="15" borderId="20" xfId="41" applyFont="1" applyFill="1" applyBorder="1" applyAlignment="1">
      <alignment horizontal="left" vertical="top"/>
    </xf>
    <xf numFmtId="16" fontId="31" fillId="15" borderId="20" xfId="41" applyNumberFormat="1" applyFont="1" applyFill="1" applyBorder="1" applyAlignment="1">
      <alignment horizontal="left" vertical="top"/>
    </xf>
    <xf numFmtId="0" fontId="5" fillId="0" borderId="0" xfId="0" applyFont="1" applyFill="1" applyBorder="1"/>
    <xf numFmtId="14" fontId="6" fillId="15" borderId="20" xfId="0" applyNumberFormat="1" applyFont="1" applyFill="1" applyBorder="1" applyAlignment="1">
      <alignment horizontal="left"/>
    </xf>
    <xf numFmtId="14" fontId="37" fillId="14" borderId="20" xfId="0" applyNumberFormat="1" applyFont="1" applyFill="1" applyBorder="1" applyAlignment="1">
      <alignment horizontal="left"/>
    </xf>
    <xf numFmtId="49" fontId="35" fillId="14" borderId="20" xfId="41" applyNumberFormat="1" applyFont="1" applyFill="1" applyBorder="1" applyAlignment="1">
      <alignment horizontal="left" vertical="top"/>
    </xf>
    <xf numFmtId="38" fontId="37" fillId="14" borderId="20" xfId="0" applyNumberFormat="1" applyFont="1" applyFill="1" applyBorder="1"/>
    <xf numFmtId="173" fontId="38" fillId="15" borderId="20" xfId="41" applyNumberFormat="1" applyFont="1" applyFill="1" applyBorder="1" applyAlignment="1">
      <alignment horizontal="right" vertical="top"/>
    </xf>
    <xf numFmtId="0" fontId="38" fillId="15" borderId="20" xfId="41" applyFont="1" applyFill="1" applyBorder="1" applyAlignment="1">
      <alignment horizontal="right" vertical="top"/>
    </xf>
    <xf numFmtId="173" fontId="37" fillId="14" borderId="20" xfId="41" applyNumberFormat="1" applyFont="1" applyFill="1" applyBorder="1" applyAlignment="1">
      <alignment horizontal="right" vertical="top"/>
    </xf>
    <xf numFmtId="0" fontId="37" fillId="14" borderId="20" xfId="41" applyFont="1" applyFill="1" applyBorder="1" applyAlignment="1">
      <alignment horizontal="right" vertical="top"/>
    </xf>
    <xf numFmtId="0" fontId="32" fillId="0" borderId="0" xfId="41" applyFont="1" applyAlignment="1">
      <alignment vertical="top"/>
    </xf>
    <xf numFmtId="0" fontId="32" fillId="0" borderId="0" xfId="41" applyFont="1" applyAlignment="1">
      <alignment horizontal="right" vertical="top"/>
    </xf>
    <xf numFmtId="0" fontId="29" fillId="0" borderId="0" xfId="41" applyFont="1" applyAlignment="1">
      <alignment vertical="top"/>
    </xf>
    <xf numFmtId="0" fontId="33" fillId="0" borderId="19" xfId="41" applyFont="1" applyBorder="1" applyAlignment="1">
      <alignment vertical="top"/>
    </xf>
  </cellXfs>
  <cellStyles count="42">
    <cellStyle name="amount" xfId="1"/>
    <cellStyle name="Blank" xfId="2"/>
    <cellStyle name="Body text" xfId="3"/>
    <cellStyle name="Comma0" xfId="4"/>
    <cellStyle name="Currency0" xfId="5"/>
    <cellStyle name="DarkBlueOutline" xfId="6"/>
    <cellStyle name="DarkBlueOutlineYellow" xfId="7"/>
    <cellStyle name="Date" xfId="8"/>
    <cellStyle name="Dezimal [0]_Compiling Utility Macros" xfId="9"/>
    <cellStyle name="Dezimal_Compiling Utility Macros" xfId="10"/>
    <cellStyle name="Fixed" xfId="11"/>
    <cellStyle name="GRAY" xfId="12"/>
    <cellStyle name="Gross Margin" xfId="13"/>
    <cellStyle name="header" xfId="14"/>
    <cellStyle name="Header Total" xfId="15"/>
    <cellStyle name="Header1" xfId="16"/>
    <cellStyle name="Header2" xfId="17"/>
    <cellStyle name="Header3" xfId="18"/>
    <cellStyle name="Heading 1" xfId="19" builtinId="16" customBuiltin="1"/>
    <cellStyle name="Heading 2" xfId="20" builtinId="17" customBuiltin="1"/>
    <cellStyle name="Hyperlink 2" xfId="40"/>
    <cellStyle name="Level 2 Total" xfId="21"/>
    <cellStyle name="Major Total" xfId="22"/>
    <cellStyle name="NonPrint_TemTitle" xfId="23"/>
    <cellStyle name="Normal" xfId="0" builtinId="0"/>
    <cellStyle name="Normal 2" xfId="24"/>
    <cellStyle name="Normal 3" xfId="38"/>
    <cellStyle name="Normal 4" xfId="41"/>
    <cellStyle name="NormalRed" xfId="25"/>
    <cellStyle name="Percent 2" xfId="39"/>
    <cellStyle name="Percent.0" xfId="26"/>
    <cellStyle name="Percent.00" xfId="27"/>
    <cellStyle name="RED POSTED" xfId="28"/>
    <cellStyle name="Standard_Anpassen der Amortisation" xfId="29"/>
    <cellStyle name="Text_simple" xfId="30"/>
    <cellStyle name="TmsRmn10BlueItalic" xfId="31"/>
    <cellStyle name="TmsRmn10Bold" xfId="32"/>
    <cellStyle name="Total" xfId="33" builtinId="25" customBuiltin="1"/>
    <cellStyle name="Total (blue)" xfId="34"/>
    <cellStyle name="Total (Gray)" xfId="35"/>
    <cellStyle name="Währung [0]_Compiling Utility Macros" xfId="36"/>
    <cellStyle name="Währung_Compiling Utility Macros" xfId="3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80808"/>
      <rgbColor rgb="00800000"/>
      <rgbColor rgb="00008000"/>
      <rgbColor rgb="00000080"/>
      <rgbColor rgb="00808000"/>
      <rgbColor rgb="00800080"/>
      <rgbColor rgb="00008080"/>
      <rgbColor rgb="00F0F0F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080808"/>
      <rgbColor rgb="00CCFFCC"/>
      <rgbColor rgb="00FFFFE9"/>
      <rgbColor rgb="00D8E7F8"/>
      <rgbColor rgb="00EBE2E2"/>
      <rgbColor rgb="00FFCC00"/>
      <rgbColor rgb="00F0F0F0"/>
      <rgbColor rgb="003366FF"/>
      <rgbColor rgb="0033CCCC"/>
      <rgbColor rgb="00339933"/>
      <rgbColor rgb="008C8384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4B0102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0</xdr:row>
      <xdr:rowOff>0</xdr:rowOff>
    </xdr:from>
    <xdr:to>
      <xdr:col>8</xdr:col>
      <xdr:colOff>342900</xdr:colOff>
      <xdr:row>0</xdr:row>
      <xdr:rowOff>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323975" y="0"/>
          <a:ext cx="3952875" cy="0"/>
        </a:xfrm>
        <a:prstGeom prst="horizontalScroll">
          <a:avLst>
            <a:gd name="adj" fmla="val 1600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54864" tIns="41148" rIns="54864" bIns="0" anchor="t" upright="1"/>
        <a:lstStyle/>
        <a:p>
          <a:pPr algn="ctr" rtl="0">
            <a:defRPr sz="1000"/>
          </a:pPr>
          <a:endParaRPr lang="en-US" sz="2400" b="0" i="0" strike="noStrike">
            <a:solidFill>
              <a:srgbClr val="000000"/>
            </a:solidFill>
            <a:latin typeface="Century Gothic"/>
          </a:endParaRPr>
        </a:p>
        <a:p>
          <a:pPr algn="ctr" rtl="0">
            <a:defRPr sz="1000"/>
          </a:pPr>
          <a:r>
            <a:rPr lang="en-US" sz="2400" b="1" i="0" u="sng" strike="noStrike">
              <a:solidFill>
                <a:srgbClr val="000000"/>
              </a:solidFill>
              <a:latin typeface="Century Gothic"/>
            </a:rPr>
            <a:t>PIONEER EMBROIDERIES LIMITED - UNIT-13</a:t>
          </a:r>
        </a:p>
        <a:p>
          <a:pPr algn="ctr" rtl="0">
            <a:defRPr sz="1000"/>
          </a:pPr>
          <a:r>
            <a:rPr lang="en-US" sz="2400" b="0" i="0" u="sng" strike="noStrike">
              <a:solidFill>
                <a:srgbClr val="000000"/>
              </a:solidFill>
              <a:latin typeface="Century Gothic"/>
            </a:rPr>
            <a:t> REPORTS-May'08</a:t>
          </a:r>
        </a:p>
      </xdr:txBody>
    </xdr:sp>
    <xdr:clientData/>
  </xdr:twoCellAnchor>
  <xdr:twoCellAnchor>
    <xdr:from>
      <xdr:col>4</xdr:col>
      <xdr:colOff>561975</xdr:colOff>
      <xdr:row>6</xdr:row>
      <xdr:rowOff>95250</xdr:rowOff>
    </xdr:from>
    <xdr:to>
      <xdr:col>11</xdr:col>
      <xdr:colOff>342900</xdr:colOff>
      <xdr:row>12</xdr:row>
      <xdr:rowOff>123825</xdr:rowOff>
    </xdr:to>
    <xdr:sp macro="" textlink="">
      <xdr:nvSpPr>
        <xdr:cNvPr id="3" name="Rectangle 18" descr="Dotted diamond"/>
        <xdr:cNvSpPr>
          <a:spLocks noChangeArrowheads="1" noChangeShapeType="1"/>
        </xdr:cNvSpPr>
      </xdr:nvSpPr>
      <xdr:spPr bwMode="auto">
        <a:xfrm>
          <a:off x="3057525" y="1123950"/>
          <a:ext cx="4048125" cy="1057275"/>
        </a:xfrm>
        <a:prstGeom prst="rect">
          <a:avLst/>
        </a:prstGeom>
        <a:pattFill prst="dotDmnd">
          <a:fgClr>
            <a:srgbClr val="000000">
              <a:alpha val="78822"/>
            </a:srgbClr>
          </a:fgClr>
          <a:bgClr>
            <a:srgbClr val="FFFFFF">
              <a:alpha val="78822"/>
            </a:srgbClr>
          </a:bgClr>
        </a:pattFill>
        <a:ln w="0" algn="in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38100</xdr:colOff>
      <xdr:row>29</xdr:row>
      <xdr:rowOff>0</xdr:rowOff>
    </xdr:from>
    <xdr:to>
      <xdr:col>11</xdr:col>
      <xdr:colOff>381000</xdr:colOff>
      <xdr:row>33</xdr:row>
      <xdr:rowOff>47625</xdr:rowOff>
    </xdr:to>
    <xdr:sp macro="" textlink="">
      <xdr:nvSpPr>
        <xdr:cNvPr id="4" name="Text Box 19" descr="5%"/>
        <xdr:cNvSpPr txBox="1">
          <a:spLocks noChangeArrowheads="1" noChangeShapeType="1"/>
        </xdr:cNvSpPr>
      </xdr:nvSpPr>
      <xdr:spPr bwMode="auto">
        <a:xfrm>
          <a:off x="1038225" y="4972050"/>
          <a:ext cx="6105525" cy="733425"/>
        </a:xfrm>
        <a:prstGeom prst="rect">
          <a:avLst/>
        </a:prstGeom>
        <a:pattFill prst="pct5">
          <a:fgClr>
            <a:srgbClr val="000000"/>
          </a:fgClr>
          <a:bgClr>
            <a:srgbClr val="FFFFFF"/>
          </a:bgClr>
        </a:pattFill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ctr" rtl="1">
            <a:defRPr sz="1000"/>
          </a:pPr>
          <a:r>
            <a:rPr lang="en-US" sz="2600" b="0" i="0" strike="noStrike">
              <a:solidFill>
                <a:srgbClr val="333333"/>
              </a:solidFill>
              <a:latin typeface="Franklin Gothic Demi"/>
            </a:rPr>
            <a:t> MIS-REPORTS [2008]</a:t>
          </a:r>
        </a:p>
      </xdr:txBody>
    </xdr:sp>
    <xdr:clientData/>
  </xdr:twoCellAnchor>
  <xdr:twoCellAnchor>
    <xdr:from>
      <xdr:col>2</xdr:col>
      <xdr:colOff>28575</xdr:colOff>
      <xdr:row>34</xdr:row>
      <xdr:rowOff>133350</xdr:rowOff>
    </xdr:from>
    <xdr:to>
      <xdr:col>11</xdr:col>
      <xdr:colOff>371475</xdr:colOff>
      <xdr:row>57</xdr:row>
      <xdr:rowOff>95250</xdr:rowOff>
    </xdr:to>
    <xdr:sp macro="" textlink="">
      <xdr:nvSpPr>
        <xdr:cNvPr id="5" name="Text Box 20" descr="5%"/>
        <xdr:cNvSpPr txBox="1">
          <a:spLocks noChangeArrowheads="1" noChangeShapeType="1"/>
        </xdr:cNvSpPr>
      </xdr:nvSpPr>
      <xdr:spPr bwMode="auto">
        <a:xfrm>
          <a:off x="1028700" y="5962650"/>
          <a:ext cx="6105525" cy="3905250"/>
        </a:xfrm>
        <a:prstGeom prst="rect">
          <a:avLst/>
        </a:prstGeom>
        <a:pattFill prst="pct5">
          <a:fgClr>
            <a:srgbClr val="000000"/>
          </a:fgClr>
          <a:bgClr>
            <a:srgbClr val="FFFFFF"/>
          </a:bgClr>
        </a:pattFill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defRPr sz="1000"/>
          </a:pPr>
          <a:r>
            <a:rPr lang="en-US" sz="1500" b="0" i="0" strike="noStrike">
              <a:solidFill>
                <a:srgbClr val="333333"/>
              </a:solidFill>
              <a:latin typeface="Franklin Gothic Book"/>
            </a:rPr>
            <a:t>                     </a:t>
          </a:r>
        </a:p>
        <a:p>
          <a:pPr algn="l" rtl="1">
            <a:defRPr sz="1000"/>
          </a:pPr>
          <a:r>
            <a:rPr lang="en-US" sz="1500" b="0" i="0" strike="noStrike" baseline="0">
              <a:solidFill>
                <a:srgbClr val="333333"/>
              </a:solidFill>
              <a:latin typeface="Franklin Gothic Book"/>
            </a:rPr>
            <a:t>          1) Income Statement</a:t>
          </a:r>
        </a:p>
        <a:p>
          <a:pPr algn="l" rtl="1">
            <a:defRPr sz="1000"/>
          </a:pPr>
          <a:r>
            <a:rPr lang="en-US" sz="1500" b="0" i="0" strike="noStrike" baseline="0">
              <a:solidFill>
                <a:srgbClr val="333333"/>
              </a:solidFill>
              <a:latin typeface="Franklin Gothic Book"/>
            </a:rPr>
            <a:t>			 	          2)Cash Flow Statement</a:t>
          </a:r>
          <a:r>
            <a:rPr lang="en-US" sz="1500" b="0" i="0" strike="noStrike">
              <a:solidFill>
                <a:srgbClr val="333333"/>
              </a:solidFill>
              <a:latin typeface="Franklin Gothic Book"/>
            </a:rPr>
            <a:t> </a:t>
          </a:r>
          <a:r>
            <a:rPr lang="en-US" sz="1500" b="0" i="0" strike="noStrike" baseline="0">
              <a:solidFill>
                <a:srgbClr val="333333"/>
              </a:solidFill>
              <a:latin typeface="Franklin Gothic Book"/>
            </a:rPr>
            <a:t>         3) Debtors Statement</a:t>
          </a:r>
        </a:p>
        <a:p>
          <a:pPr algn="l" rtl="1">
            <a:defRPr sz="1000"/>
          </a:pPr>
          <a:r>
            <a:rPr lang="en-US" sz="1500" b="0" i="0" strike="noStrike" baseline="0">
              <a:solidFill>
                <a:srgbClr val="333333"/>
              </a:solidFill>
              <a:latin typeface="Franklin Gothic Book"/>
            </a:rPr>
            <a:t>         4) Creditors Statement</a:t>
          </a:r>
        </a:p>
        <a:p>
          <a:pPr algn="l" rtl="1">
            <a:defRPr sz="1000"/>
          </a:pPr>
          <a:r>
            <a:rPr lang="en-US" sz="1500" b="0" i="0" strike="noStrike" baseline="0">
              <a:solidFill>
                <a:srgbClr val="333333"/>
              </a:solidFill>
              <a:latin typeface="Franklin Gothic Book"/>
            </a:rPr>
            <a:t>         5)Prior Period Liabilities</a:t>
          </a:r>
          <a:r>
            <a:rPr lang="en-US" sz="1500" b="0" i="0" strike="noStrike">
              <a:solidFill>
                <a:srgbClr val="333333"/>
              </a:solidFill>
              <a:latin typeface="Franklin Gothic Book"/>
            </a:rPr>
            <a:t>              </a:t>
          </a:r>
          <a:r>
            <a:rPr lang="en-US" sz="1500" b="1" i="0" strike="noStrike">
              <a:solidFill>
                <a:srgbClr val="333333"/>
              </a:solidFill>
              <a:latin typeface="Franklin Gothic Book"/>
            </a:rPr>
            <a:t>       </a:t>
          </a:r>
          <a:endParaRPr lang="en-US" sz="1500" b="0" i="0" strike="noStrike">
            <a:solidFill>
              <a:srgbClr val="333333"/>
            </a:solidFill>
            <a:latin typeface="Book Antiqua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295275</xdr:colOff>
      <xdr:row>14</xdr:row>
      <xdr:rowOff>38100</xdr:rowOff>
    </xdr:from>
    <xdr:to>
      <xdr:col>9</xdr:col>
      <xdr:colOff>581025</xdr:colOff>
      <xdr:row>25</xdr:row>
      <xdr:rowOff>114300</xdr:rowOff>
    </xdr:to>
    <xdr:pic>
      <xdr:nvPicPr>
        <xdr:cNvPr id="6" name="Picture 21" descr="sales_marketing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0" y="2438400"/>
          <a:ext cx="4219575" cy="19621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200025</xdr:colOff>
      <xdr:row>7</xdr:row>
      <xdr:rowOff>0</xdr:rowOff>
    </xdr:from>
    <xdr:to>
      <xdr:col>11</xdr:col>
      <xdr:colOff>171450</xdr:colOff>
      <xdr:row>12</xdr:row>
      <xdr:rowOff>85725</xdr:rowOff>
    </xdr:to>
    <xdr:sp macro="" textlink="">
      <xdr:nvSpPr>
        <xdr:cNvPr id="7" name="Text Box 22"/>
        <xdr:cNvSpPr txBox="1">
          <a:spLocks noChangeArrowheads="1" noChangeShapeType="1"/>
        </xdr:cNvSpPr>
      </xdr:nvSpPr>
      <xdr:spPr bwMode="auto">
        <a:xfrm>
          <a:off x="2695575" y="1200150"/>
          <a:ext cx="4238625" cy="942975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ctr" rtl="1">
            <a:defRPr sz="1000"/>
          </a:pPr>
          <a:r>
            <a:rPr lang="en-US" sz="2400" b="0" i="0" strike="noStrike">
              <a:solidFill>
                <a:srgbClr val="333333"/>
              </a:solidFill>
              <a:latin typeface="Franklin Gothic Book"/>
            </a:rPr>
            <a:t>   </a:t>
          </a:r>
          <a:endParaRPr lang="en-US" sz="2600" b="0" i="0" strike="noStrike">
            <a:solidFill>
              <a:srgbClr val="333333"/>
            </a:solidFill>
            <a:latin typeface="Franklin Gothic Book"/>
          </a:endParaRPr>
        </a:p>
        <a:p>
          <a:pPr algn="ctr" rtl="1">
            <a:defRPr sz="1000"/>
          </a:pPr>
          <a:endParaRPr lang="en-US" sz="2600" b="0" i="0" strike="noStrike">
            <a:solidFill>
              <a:srgbClr val="333333"/>
            </a:solidFill>
            <a:latin typeface="Franklin Gothic Book"/>
          </a:endParaRPr>
        </a:p>
      </xdr:txBody>
    </xdr:sp>
    <xdr:clientData/>
  </xdr:twoCellAnchor>
  <xdr:twoCellAnchor>
    <xdr:from>
      <xdr:col>1</xdr:col>
      <xdr:colOff>76200</xdr:colOff>
      <xdr:row>1</xdr:row>
      <xdr:rowOff>28575</xdr:rowOff>
    </xdr:from>
    <xdr:to>
      <xdr:col>12</xdr:col>
      <xdr:colOff>228600</xdr:colOff>
      <xdr:row>62</xdr:row>
      <xdr:rowOff>95250</xdr:rowOff>
    </xdr:to>
    <xdr:grpSp>
      <xdr:nvGrpSpPr>
        <xdr:cNvPr id="8" name="Group 24"/>
        <xdr:cNvGrpSpPr>
          <a:grpSpLocks/>
        </xdr:cNvGrpSpPr>
      </xdr:nvGrpSpPr>
      <xdr:grpSpPr bwMode="auto">
        <a:xfrm>
          <a:off x="470807" y="205468"/>
          <a:ext cx="7228114" cy="10857139"/>
          <a:chOff x="106756200" y="105613200"/>
          <a:chExt cx="6858000" cy="8997696"/>
        </a:xfrm>
      </xdr:grpSpPr>
      <xdr:sp macro="" textlink="">
        <xdr:nvSpPr>
          <xdr:cNvPr id="9" name="Rectangle 25" hidden="1"/>
          <xdr:cNvSpPr>
            <a:spLocks noChangeArrowheads="1" noChangeShapeType="1"/>
          </xdr:cNvSpPr>
        </xdr:nvSpPr>
        <xdr:spPr bwMode="auto">
          <a:xfrm>
            <a:off x="106756200" y="105613200"/>
            <a:ext cx="6858000" cy="8997696"/>
          </a:xfrm>
          <a:prstGeom prst="rect">
            <a:avLst/>
          </a:prstGeom>
          <a:solidFill>
            <a:srgbClr val="FFFFFF"/>
          </a:solidFill>
          <a:ln w="9525" algn="ctr">
            <a:noFill/>
            <a:round/>
            <a:headEnd/>
            <a:tailEnd/>
          </a:ln>
        </xdr:spPr>
      </xdr:sp>
      <xdr:sp macro="" textlink="">
        <xdr:nvSpPr>
          <xdr:cNvPr id="10" name="Rectangle 26" descr="Weave"/>
          <xdr:cNvSpPr>
            <a:spLocks noChangeArrowheads="1" noChangeShapeType="1"/>
          </xdr:cNvSpPr>
        </xdr:nvSpPr>
        <xdr:spPr bwMode="auto">
          <a:xfrm>
            <a:off x="110116144" y="114388646"/>
            <a:ext cx="3498056" cy="222250"/>
          </a:xfrm>
          <a:prstGeom prst="rect">
            <a:avLst/>
          </a:prstGeom>
          <a:pattFill prst="weave">
            <a:fgClr>
              <a:srgbClr val="000000"/>
            </a:fgClr>
            <a:bgClr>
              <a:srgbClr val="FFFFFF"/>
            </a:bgClr>
          </a:pattFill>
          <a:ln w="0" algn="in">
            <a:noFill/>
            <a:miter lim="800000"/>
            <a:headEnd/>
            <a:tailEnd/>
          </a:ln>
        </xdr:spPr>
      </xdr:sp>
      <xdr:sp macro="" textlink="">
        <xdr:nvSpPr>
          <xdr:cNvPr id="11" name="Rectangle 27" descr="Weave"/>
          <xdr:cNvSpPr>
            <a:spLocks noChangeArrowheads="1" noChangeShapeType="1"/>
          </xdr:cNvSpPr>
        </xdr:nvSpPr>
        <xdr:spPr bwMode="auto">
          <a:xfrm>
            <a:off x="106756200" y="114388646"/>
            <a:ext cx="3429000" cy="222250"/>
          </a:xfrm>
          <a:prstGeom prst="rect">
            <a:avLst/>
          </a:prstGeom>
          <a:pattFill prst="weave">
            <a:fgClr>
              <a:srgbClr val="000000"/>
            </a:fgClr>
            <a:bgClr>
              <a:srgbClr val="FFFFFF"/>
            </a:bgClr>
          </a:pattFill>
          <a:ln w="0" algn="in">
            <a:noFill/>
            <a:miter lim="800000"/>
            <a:headEnd/>
            <a:tailEnd/>
          </a:ln>
        </xdr:spPr>
      </xdr:sp>
      <xdr:sp macro="" textlink="">
        <xdr:nvSpPr>
          <xdr:cNvPr id="12" name="Rectangle 28" descr="Weave"/>
          <xdr:cNvSpPr>
            <a:spLocks noChangeArrowheads="1" noChangeShapeType="1"/>
          </xdr:cNvSpPr>
        </xdr:nvSpPr>
        <xdr:spPr bwMode="auto">
          <a:xfrm>
            <a:off x="110116144" y="105613200"/>
            <a:ext cx="3498056" cy="222250"/>
          </a:xfrm>
          <a:prstGeom prst="rect">
            <a:avLst/>
          </a:prstGeom>
          <a:pattFill prst="weave">
            <a:fgClr>
              <a:srgbClr val="000000"/>
            </a:fgClr>
            <a:bgClr>
              <a:srgbClr val="FFFFFF"/>
            </a:bgClr>
          </a:pattFill>
          <a:ln w="0" algn="in">
            <a:noFill/>
            <a:miter lim="800000"/>
            <a:headEnd/>
            <a:tailEnd/>
          </a:ln>
        </xdr:spPr>
      </xdr:sp>
      <xdr:sp macro="" textlink="">
        <xdr:nvSpPr>
          <xdr:cNvPr id="13" name="Rectangle 29" descr="Weave"/>
          <xdr:cNvSpPr>
            <a:spLocks noChangeArrowheads="1" noChangeShapeType="1"/>
          </xdr:cNvSpPr>
        </xdr:nvSpPr>
        <xdr:spPr bwMode="auto">
          <a:xfrm>
            <a:off x="106756200" y="105613200"/>
            <a:ext cx="3429000" cy="222250"/>
          </a:xfrm>
          <a:prstGeom prst="rect">
            <a:avLst/>
          </a:prstGeom>
          <a:pattFill prst="weave">
            <a:fgClr>
              <a:srgbClr val="000000"/>
            </a:fgClr>
            <a:bgClr>
              <a:srgbClr val="FFFFFF"/>
            </a:bgClr>
          </a:pattFill>
          <a:ln w="0" algn="in">
            <a:noFill/>
            <a:miter lim="800000"/>
            <a:headEnd/>
            <a:tailEnd/>
          </a:ln>
        </xdr:spPr>
      </xdr:sp>
      <xdr:sp macro="" textlink="">
        <xdr:nvSpPr>
          <xdr:cNvPr id="14" name="Rectangle 30" descr="Weave"/>
          <xdr:cNvSpPr>
            <a:spLocks noChangeArrowheads="1" noChangeShapeType="1"/>
          </xdr:cNvSpPr>
        </xdr:nvSpPr>
        <xdr:spPr bwMode="auto">
          <a:xfrm>
            <a:off x="106756200" y="105613200"/>
            <a:ext cx="222250" cy="4663440"/>
          </a:xfrm>
          <a:prstGeom prst="rect">
            <a:avLst/>
          </a:prstGeom>
          <a:pattFill prst="weave">
            <a:fgClr>
              <a:srgbClr val="000000"/>
            </a:fgClr>
            <a:bgClr>
              <a:srgbClr val="FFFFFF"/>
            </a:bgClr>
          </a:pattFill>
          <a:ln w="0" algn="in">
            <a:noFill/>
            <a:miter lim="800000"/>
            <a:headEnd/>
            <a:tailEnd/>
          </a:ln>
        </xdr:spPr>
      </xdr:sp>
      <xdr:sp macro="" textlink="">
        <xdr:nvSpPr>
          <xdr:cNvPr id="15" name="Rectangle 31" descr="Weave"/>
          <xdr:cNvSpPr>
            <a:spLocks noChangeArrowheads="1" noChangeShapeType="1"/>
          </xdr:cNvSpPr>
        </xdr:nvSpPr>
        <xdr:spPr bwMode="auto">
          <a:xfrm>
            <a:off x="106756200" y="110115096"/>
            <a:ext cx="222250" cy="4495800"/>
          </a:xfrm>
          <a:prstGeom prst="rect">
            <a:avLst/>
          </a:prstGeom>
          <a:pattFill prst="weave">
            <a:fgClr>
              <a:srgbClr val="000000"/>
            </a:fgClr>
            <a:bgClr>
              <a:srgbClr val="FFFFFF"/>
            </a:bgClr>
          </a:pattFill>
          <a:ln w="0" algn="in">
            <a:noFill/>
            <a:miter lim="800000"/>
            <a:headEnd/>
            <a:tailEnd/>
          </a:ln>
        </xdr:spPr>
      </xdr:sp>
      <xdr:sp macro="" textlink="">
        <xdr:nvSpPr>
          <xdr:cNvPr id="16" name="Rectangle 32" descr="Weave"/>
          <xdr:cNvSpPr>
            <a:spLocks noChangeArrowheads="1" noChangeShapeType="1"/>
          </xdr:cNvSpPr>
        </xdr:nvSpPr>
        <xdr:spPr bwMode="auto">
          <a:xfrm>
            <a:off x="113391950" y="105613200"/>
            <a:ext cx="222250" cy="4663440"/>
          </a:xfrm>
          <a:prstGeom prst="rect">
            <a:avLst/>
          </a:prstGeom>
          <a:pattFill prst="weave">
            <a:fgClr>
              <a:srgbClr val="000000"/>
            </a:fgClr>
            <a:bgClr>
              <a:srgbClr val="FFFFFF"/>
            </a:bgClr>
          </a:pattFill>
          <a:ln w="0" algn="in">
            <a:noFill/>
            <a:miter lim="800000"/>
            <a:headEnd/>
            <a:tailEnd/>
          </a:ln>
        </xdr:spPr>
      </xdr:sp>
      <xdr:sp macro="" textlink="">
        <xdr:nvSpPr>
          <xdr:cNvPr id="17" name="Rectangle 33" descr="Weave"/>
          <xdr:cNvSpPr>
            <a:spLocks noChangeArrowheads="1" noChangeShapeType="1"/>
          </xdr:cNvSpPr>
        </xdr:nvSpPr>
        <xdr:spPr bwMode="auto">
          <a:xfrm>
            <a:off x="113391950" y="110115096"/>
            <a:ext cx="222250" cy="4495800"/>
          </a:xfrm>
          <a:prstGeom prst="rect">
            <a:avLst/>
          </a:prstGeom>
          <a:pattFill prst="weave">
            <a:fgClr>
              <a:srgbClr val="000000"/>
            </a:fgClr>
            <a:bgClr>
              <a:srgbClr val="FFFFFF"/>
            </a:bgClr>
          </a:pattFill>
          <a:ln w="0" algn="in">
            <a:noFill/>
            <a:miter lim="800000"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333375</xdr:colOff>
      <xdr:row>1</xdr:row>
      <xdr:rowOff>47625</xdr:rowOff>
    </xdr:from>
    <xdr:to>
      <xdr:col>2</xdr:col>
      <xdr:colOff>19050</xdr:colOff>
      <xdr:row>3</xdr:row>
      <xdr:rowOff>76200</xdr:rowOff>
    </xdr:to>
    <xdr:sp macro="" textlink="">
      <xdr:nvSpPr>
        <xdr:cNvPr id="2" name="txtFirstHalf"/>
        <xdr:cNvSpPr txBox="1">
          <a:spLocks noChangeArrowheads="1"/>
        </xdr:cNvSpPr>
      </xdr:nvSpPr>
      <xdr:spPr bwMode="auto">
        <a:xfrm>
          <a:off x="333375" y="209550"/>
          <a:ext cx="1885950" cy="352425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  <xdr:txBody>
        <a:bodyPr vertOverflow="clip" wrap="square" lIns="0" tIns="32004" rIns="36576" bIns="0" anchor="t" upright="1"/>
        <a:lstStyle/>
        <a:p>
          <a:pPr algn="r" rtl="0">
            <a:defRPr sz="1000"/>
          </a:pPr>
          <a:r>
            <a:rPr lang="en-US" sz="1500" b="0" i="1" strike="noStrike">
              <a:solidFill>
                <a:srgbClr val="800000"/>
              </a:solidFill>
              <a:latin typeface="Times New Roman"/>
              <a:cs typeface="Times New Roman"/>
            </a:rPr>
            <a:t>Income</a:t>
          </a:r>
          <a:r>
            <a:rPr lang="en-US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 Statement</a:t>
          </a:r>
        </a:p>
      </xdr:txBody>
    </xdr:sp>
    <xdr:clientData/>
  </xdr:twoCellAnchor>
  <xdr:twoCellAnchor editAs="absolute">
    <xdr:from>
      <xdr:col>10</xdr:col>
      <xdr:colOff>733425</xdr:colOff>
      <xdr:row>27</xdr:row>
      <xdr:rowOff>161925</xdr:rowOff>
    </xdr:from>
    <xdr:to>
      <xdr:col>12</xdr:col>
      <xdr:colOff>133350</xdr:colOff>
      <xdr:row>30</xdr:row>
      <xdr:rowOff>95250</xdr:rowOff>
    </xdr:to>
    <xdr:sp macro="" textlink="">
      <xdr:nvSpPr>
        <xdr:cNvPr id="3" name="txtSecondHalf"/>
        <xdr:cNvSpPr txBox="1">
          <a:spLocks noChangeArrowheads="1"/>
        </xdr:cNvSpPr>
      </xdr:nvSpPr>
      <xdr:spPr bwMode="auto">
        <a:xfrm>
          <a:off x="11125200" y="3962400"/>
          <a:ext cx="1724025" cy="447675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19050</xdr:rowOff>
    </xdr:from>
    <xdr:to>
      <xdr:col>1</xdr:col>
      <xdr:colOff>809625</xdr:colOff>
      <xdr:row>3</xdr:row>
      <xdr:rowOff>47625</xdr:rowOff>
    </xdr:to>
    <xdr:sp macro="" textlink="">
      <xdr:nvSpPr>
        <xdr:cNvPr id="4097" name="txtFirstHalf"/>
        <xdr:cNvSpPr txBox="1">
          <a:spLocks noChangeArrowheads="1"/>
        </xdr:cNvSpPr>
      </xdr:nvSpPr>
      <xdr:spPr bwMode="auto">
        <a:xfrm>
          <a:off x="28575" y="19050"/>
          <a:ext cx="1276350" cy="514350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  <xdr:txBody>
        <a:bodyPr vertOverflow="clip" wrap="square" lIns="54864" tIns="45720" rIns="0" bIns="0" anchor="t" upright="1"/>
        <a:lstStyle/>
        <a:p>
          <a:pPr algn="l" rtl="0">
            <a:defRPr sz="1000"/>
          </a:pPr>
          <a:r>
            <a:rPr lang="en-US" sz="2600" b="0" i="1" strike="noStrike">
              <a:solidFill>
                <a:srgbClr val="800000"/>
              </a:solidFill>
              <a:latin typeface="Times New Roman"/>
              <a:cs typeface="Times New Roman"/>
            </a:rPr>
            <a:t>Cash</a:t>
          </a:r>
        </a:p>
      </xdr:txBody>
    </xdr:sp>
    <xdr:clientData/>
  </xdr:twoCellAnchor>
  <xdr:twoCellAnchor editAs="absolute">
    <xdr:from>
      <xdr:col>1</xdr:col>
      <xdr:colOff>323850</xdr:colOff>
      <xdr:row>0</xdr:row>
      <xdr:rowOff>66675</xdr:rowOff>
    </xdr:from>
    <xdr:to>
      <xdr:col>1</xdr:col>
      <xdr:colOff>2047875</xdr:colOff>
      <xdr:row>3</xdr:row>
      <xdr:rowOff>28575</xdr:rowOff>
    </xdr:to>
    <xdr:sp macro="" textlink="">
      <xdr:nvSpPr>
        <xdr:cNvPr id="4098" name="txtSecondHalf"/>
        <xdr:cNvSpPr txBox="1">
          <a:spLocks noChangeArrowheads="1"/>
        </xdr:cNvSpPr>
      </xdr:nvSpPr>
      <xdr:spPr bwMode="auto">
        <a:xfrm>
          <a:off x="819150" y="66675"/>
          <a:ext cx="1724025" cy="447675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2000" b="1" i="0" strike="noStrike">
              <a:solidFill>
                <a:srgbClr val="000000"/>
              </a:solidFill>
              <a:latin typeface="Arial MT Black"/>
            </a:rPr>
            <a:t>Flow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5</xdr:col>
      <xdr:colOff>342900</xdr:colOff>
      <xdr:row>3</xdr:row>
      <xdr:rowOff>76200</xdr:rowOff>
    </xdr:to>
    <xdr:sp macro="" textlink="">
      <xdr:nvSpPr>
        <xdr:cNvPr id="5121" name="txtFirstHalf"/>
        <xdr:cNvSpPr txBox="1">
          <a:spLocks noChangeArrowheads="1"/>
        </xdr:cNvSpPr>
      </xdr:nvSpPr>
      <xdr:spPr bwMode="auto">
        <a:xfrm>
          <a:off x="38100" y="47625"/>
          <a:ext cx="4933950" cy="514350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  <xdr:txBody>
        <a:bodyPr vertOverflow="clip" wrap="square" lIns="54864" tIns="45720" rIns="0" bIns="0" anchor="t" upright="1"/>
        <a:lstStyle/>
        <a:p>
          <a:pPr algn="l" rtl="0">
            <a:defRPr sz="1000"/>
          </a:pPr>
          <a:r>
            <a:rPr lang="en-US" sz="2600" b="0" i="1" strike="noStrike">
              <a:solidFill>
                <a:srgbClr val="800000"/>
              </a:solidFill>
              <a:latin typeface="Times New Roman"/>
              <a:cs typeface="Times New Roman"/>
            </a:rPr>
            <a:t>Prior Period Liabilities</a:t>
          </a:r>
        </a:p>
      </xdr:txBody>
    </xdr:sp>
    <xdr:clientData/>
  </xdr:twoCellAnchor>
  <xdr:twoCellAnchor editAs="absolute">
    <xdr:from>
      <xdr:col>1</xdr:col>
      <xdr:colOff>333375</xdr:colOff>
      <xdr:row>0</xdr:row>
      <xdr:rowOff>114300</xdr:rowOff>
    </xdr:from>
    <xdr:to>
      <xdr:col>2</xdr:col>
      <xdr:colOff>0</xdr:colOff>
      <xdr:row>3</xdr:row>
      <xdr:rowOff>9525</xdr:rowOff>
    </xdr:to>
    <xdr:sp macro="" textlink="">
      <xdr:nvSpPr>
        <xdr:cNvPr id="5122" name="txtSecondHalf"/>
        <xdr:cNvSpPr txBox="1">
          <a:spLocks noChangeArrowheads="1"/>
        </xdr:cNvSpPr>
      </xdr:nvSpPr>
      <xdr:spPr bwMode="auto">
        <a:xfrm>
          <a:off x="828675" y="114300"/>
          <a:ext cx="1724025" cy="381000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endParaRPr lang="en-US" sz="2000" b="1" i="0" strike="noStrike">
            <a:solidFill>
              <a:srgbClr val="000000"/>
            </a:solidFill>
            <a:latin typeface="Arial MT Black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nthony.ETDXB/Application%20Data/Microsoft/Excel/Financial%20Planni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tent"/>
      <sheetName val="Break-Even Analysis (2)"/>
      <sheetName val="FinRatio"/>
      <sheetName val="Financial Planning"/>
    </sheetNames>
    <definedNames>
      <definedName name="Macro1" refersTo="#REF!" sheetId="2"/>
      <definedName name="Macro2" refersTo="#REF!" sheetId="2"/>
      <definedName name="ss" refersTo="#REF!"/>
    </definedNames>
    <sheetDataSet>
      <sheetData sheetId="0" refreshError="1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indexed="43"/>
  </sheetPr>
  <dimension ref="A1"/>
  <sheetViews>
    <sheetView tabSelected="1" view="pageBreakPreview" zoomScale="70" zoomScaleNormal="55" workbookViewId="0">
      <selection activeCell="D129" sqref="D129"/>
    </sheetView>
  </sheetViews>
  <sheetFormatPr defaultRowHeight="13.5"/>
  <cols>
    <col min="1" max="1" width="5.85546875" style="53" customWidth="1"/>
    <col min="2" max="3" width="9.140625" style="53"/>
    <col min="4" max="4" width="13.28515625" style="53" customWidth="1"/>
    <col min="5" max="11" width="9.140625" style="53"/>
    <col min="12" max="12" width="10.28515625" style="53" customWidth="1"/>
    <col min="13" max="13" width="4.7109375" style="53" customWidth="1"/>
    <col min="14" max="16384" width="9.140625" style="53"/>
  </cols>
  <sheetData/>
  <printOptions horizontalCentered="1" verticalCentered="1"/>
  <pageMargins left="0.42" right="0.34" top="0.3" bottom="0.63" header="0.24" footer="0.5"/>
  <pageSetup scale="86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rgb="FF92D050"/>
  </sheetPr>
  <dimension ref="A1:F80"/>
  <sheetViews>
    <sheetView showGridLines="0" topLeftCell="A19" workbookViewId="0">
      <selection activeCell="E80" sqref="E80"/>
    </sheetView>
  </sheetViews>
  <sheetFormatPr defaultRowHeight="12.75"/>
  <cols>
    <col min="1" max="1" width="7.42578125" style="34" bestFit="1" customWidth="1"/>
    <col min="2" max="2" width="25.5703125" style="34" bestFit="1" customWidth="1"/>
    <col min="3" max="4" width="15" style="31" bestFit="1" customWidth="1"/>
    <col min="5" max="5" width="11.5703125" style="31" bestFit="1" customWidth="1"/>
    <col min="6" max="6" width="11.5703125" style="32" bestFit="1" customWidth="1"/>
    <col min="7" max="179" width="17.42578125" customWidth="1"/>
    <col min="180" max="228" width="11" customWidth="1"/>
    <col min="229" max="229" width="12" customWidth="1"/>
    <col min="230" max="230" width="13.5703125" customWidth="1"/>
    <col min="231" max="231" width="11" customWidth="1"/>
    <col min="232" max="232" width="10.42578125" customWidth="1"/>
    <col min="233" max="233" width="12" customWidth="1"/>
    <col min="234" max="234" width="12.5703125" customWidth="1"/>
  </cols>
  <sheetData>
    <row r="1" spans="1:6" s="33" customFormat="1">
      <c r="A1" s="30"/>
      <c r="B1" s="30"/>
      <c r="C1" s="31"/>
      <c r="D1" s="31"/>
      <c r="E1" s="31"/>
      <c r="F1" s="32"/>
    </row>
    <row r="2" spans="1:6" s="33" customFormat="1">
      <c r="A2" s="30"/>
      <c r="B2" s="30"/>
      <c r="C2" s="31"/>
      <c r="D2" s="31"/>
      <c r="E2" s="31"/>
      <c r="F2" s="32"/>
    </row>
    <row r="5" spans="1:6">
      <c r="A5" s="1" t="s">
        <v>0</v>
      </c>
      <c r="B5" s="96">
        <v>2008</v>
      </c>
    </row>
    <row r="6" spans="1:6" ht="3.95" customHeight="1"/>
    <row r="7" spans="1:6">
      <c r="A7" s="10" t="s">
        <v>2</v>
      </c>
      <c r="B7" s="35" t="s">
        <v>3</v>
      </c>
      <c r="C7" s="97">
        <v>2008</v>
      </c>
      <c r="D7" s="97">
        <v>2007</v>
      </c>
      <c r="E7" s="36" t="s">
        <v>20</v>
      </c>
      <c r="F7" s="36" t="s">
        <v>21</v>
      </c>
    </row>
    <row r="8" spans="1:6" ht="1.5" customHeight="1"/>
    <row r="9" spans="1:6">
      <c r="A9" s="4" t="s">
        <v>11</v>
      </c>
      <c r="B9" s="4"/>
    </row>
    <row r="10" spans="1:6" ht="13.5" thickBot="1">
      <c r="A10" s="37">
        <v>3000</v>
      </c>
      <c r="B10" s="38" t="s">
        <v>184</v>
      </c>
      <c r="C10" s="8">
        <v>64848.63</v>
      </c>
      <c r="D10" s="8">
        <v>48882.25</v>
      </c>
      <c r="E10" s="39">
        <f t="shared" ref="E10:E15" si="0">C10-D10</f>
        <v>15966.379999999997</v>
      </c>
      <c r="F10" s="40">
        <f t="shared" ref="F10:F15" si="1">IF(ISERROR(E10/D10),0,E10/D10)</f>
        <v>0.32662940024241921</v>
      </c>
    </row>
    <row r="11" spans="1:6" ht="13.5" thickBot="1">
      <c r="A11" s="41">
        <v>3001</v>
      </c>
      <c r="B11" s="42" t="s">
        <v>185</v>
      </c>
      <c r="C11" s="7">
        <v>4654973</v>
      </c>
      <c r="D11" s="7">
        <v>3655979.2</v>
      </c>
      <c r="E11" s="43">
        <f t="shared" si="0"/>
        <v>998993.79999999981</v>
      </c>
      <c r="F11" s="44">
        <f t="shared" si="1"/>
        <v>0.27324931170286737</v>
      </c>
    </row>
    <row r="12" spans="1:6" ht="13.5" thickBot="1">
      <c r="A12" s="37">
        <v>3002</v>
      </c>
      <c r="B12" s="38" t="s">
        <v>186</v>
      </c>
      <c r="C12" s="8">
        <v>199265</v>
      </c>
      <c r="D12" s="8">
        <v>230025</v>
      </c>
      <c r="E12" s="39">
        <f t="shared" si="0"/>
        <v>-30760</v>
      </c>
      <c r="F12" s="40">
        <f t="shared" si="1"/>
        <v>-0.1337245951527008</v>
      </c>
    </row>
    <row r="13" spans="1:6" ht="13.5" thickBot="1">
      <c r="A13" s="41">
        <v>3003</v>
      </c>
      <c r="B13" s="42" t="s">
        <v>187</v>
      </c>
      <c r="C13" s="7">
        <v>320416</v>
      </c>
      <c r="D13" s="7">
        <v>195855</v>
      </c>
      <c r="E13" s="43">
        <f t="shared" si="0"/>
        <v>124561</v>
      </c>
      <c r="F13" s="44">
        <f t="shared" si="1"/>
        <v>0.63598580582573838</v>
      </c>
    </row>
    <row r="14" spans="1:6" ht="13.5" thickBot="1">
      <c r="A14" s="37">
        <v>3004</v>
      </c>
      <c r="B14" s="38" t="s">
        <v>188</v>
      </c>
      <c r="C14" s="8">
        <v>33150</v>
      </c>
      <c r="D14" s="8">
        <v>51100</v>
      </c>
      <c r="E14" s="39">
        <f t="shared" si="0"/>
        <v>-17950</v>
      </c>
      <c r="F14" s="44">
        <f t="shared" si="1"/>
        <v>-0.35127201565557731</v>
      </c>
    </row>
    <row r="15" spans="1:6">
      <c r="A15" s="9" t="s">
        <v>4</v>
      </c>
      <c r="B15" s="9" t="s">
        <v>11</v>
      </c>
      <c r="C15" s="45">
        <f>SUM(C10:C14)</f>
        <v>5272652.63</v>
      </c>
      <c r="D15" s="45">
        <f>SUM(D10:D14)</f>
        <v>4181841.45</v>
      </c>
      <c r="E15" s="45">
        <f t="shared" si="0"/>
        <v>1090811.1799999997</v>
      </c>
      <c r="F15" s="46">
        <f t="shared" si="1"/>
        <v>0.2608447003651943</v>
      </c>
    </row>
    <row r="16" spans="1:6" ht="1.5" customHeight="1">
      <c r="A16" s="47"/>
    </row>
    <row r="17" spans="1:6">
      <c r="A17" s="4" t="s">
        <v>22</v>
      </c>
      <c r="B17" s="4"/>
    </row>
    <row r="18" spans="1:6" ht="13.5" thickBot="1">
      <c r="A18" s="37">
        <v>1000</v>
      </c>
      <c r="B18" s="38" t="s">
        <v>189</v>
      </c>
      <c r="C18" s="8">
        <v>18507.919999999998</v>
      </c>
      <c r="D18" s="8">
        <v>31613.99</v>
      </c>
      <c r="E18" s="39">
        <f t="shared" ref="E18:E23" si="2">C18-D18</f>
        <v>-13106.070000000003</v>
      </c>
      <c r="F18" s="40">
        <f t="shared" ref="F18:F23" si="3">IF(ISERROR(E18/D18),0,E18/D18)</f>
        <v>-0.41456551355902888</v>
      </c>
    </row>
    <row r="19" spans="1:6" ht="13.5" thickBot="1">
      <c r="A19" s="41">
        <v>1001</v>
      </c>
      <c r="B19" s="42" t="s">
        <v>190</v>
      </c>
      <c r="C19" s="7">
        <v>1286828.5900000001</v>
      </c>
      <c r="D19" s="7">
        <v>1162720.21</v>
      </c>
      <c r="E19" s="43">
        <f t="shared" si="2"/>
        <v>124108.38000000012</v>
      </c>
      <c r="F19" s="44">
        <f t="shared" si="3"/>
        <v>0.10673967729519393</v>
      </c>
    </row>
    <row r="20" spans="1:6" ht="13.5" thickBot="1">
      <c r="A20" s="37">
        <v>1002</v>
      </c>
      <c r="B20" s="38" t="s">
        <v>191</v>
      </c>
      <c r="C20" s="8">
        <v>139928.93</v>
      </c>
      <c r="D20" s="8">
        <v>129371.93</v>
      </c>
      <c r="E20" s="39">
        <f t="shared" si="2"/>
        <v>10557</v>
      </c>
      <c r="F20" s="40">
        <f t="shared" si="3"/>
        <v>8.1601936370586728E-2</v>
      </c>
    </row>
    <row r="21" spans="1:6" ht="13.5" thickBot="1">
      <c r="A21" s="41">
        <v>1003</v>
      </c>
      <c r="B21" s="42" t="s">
        <v>192</v>
      </c>
      <c r="C21" s="7">
        <v>400014.58</v>
      </c>
      <c r="D21" s="7">
        <v>82236.5</v>
      </c>
      <c r="E21" s="43">
        <f t="shared" si="2"/>
        <v>317778.08</v>
      </c>
      <c r="F21" s="44">
        <f t="shared" si="3"/>
        <v>3.864197527861716</v>
      </c>
    </row>
    <row r="22" spans="1:6" ht="13.5" thickBot="1">
      <c r="A22" s="37">
        <v>1004</v>
      </c>
      <c r="B22" s="38" t="s">
        <v>193</v>
      </c>
      <c r="C22" s="8">
        <v>16582.5</v>
      </c>
      <c r="D22" s="8">
        <v>25602.5</v>
      </c>
      <c r="E22" s="39">
        <f t="shared" si="2"/>
        <v>-9020</v>
      </c>
      <c r="F22" s="44">
        <f t="shared" si="3"/>
        <v>-0.35230934479054782</v>
      </c>
    </row>
    <row r="23" spans="1:6">
      <c r="A23" s="9" t="s">
        <v>4</v>
      </c>
      <c r="B23" s="9" t="s">
        <v>22</v>
      </c>
      <c r="C23" s="45">
        <f>SUM(C18:C22)</f>
        <v>1861862.52</v>
      </c>
      <c r="D23" s="45">
        <f>SUM(D18:D22)</f>
        <v>1431545.13</v>
      </c>
      <c r="E23" s="45">
        <f t="shared" si="2"/>
        <v>430317.39000000013</v>
      </c>
      <c r="F23" s="46">
        <f t="shared" si="3"/>
        <v>0.30059645412645858</v>
      </c>
    </row>
    <row r="24" spans="1:6" ht="3" customHeight="1">
      <c r="A24" s="47"/>
    </row>
    <row r="25" spans="1:6">
      <c r="A25" s="1" t="s">
        <v>12</v>
      </c>
      <c r="B25" s="1"/>
      <c r="C25" s="48">
        <f>REV_Total-COS_Total</f>
        <v>3410790.11</v>
      </c>
      <c r="D25" s="48">
        <f>REV_Total-COS_Total</f>
        <v>2750296.3200000003</v>
      </c>
      <c r="E25" s="48">
        <f>C25-D25</f>
        <v>660493.78999999957</v>
      </c>
      <c r="F25" s="49">
        <f>IF(ISERROR(E25/D25),0,E25/D25)</f>
        <v>0.24015368278571506</v>
      </c>
    </row>
    <row r="26" spans="1:6" ht="1.5" customHeight="1">
      <c r="A26" s="47"/>
    </row>
    <row r="27" spans="1:6">
      <c r="A27" s="4" t="s">
        <v>23</v>
      </c>
      <c r="B27" s="4"/>
    </row>
    <row r="28" spans="1:6" ht="13.5" thickBot="1">
      <c r="A28" s="37">
        <v>2000</v>
      </c>
      <c r="B28" s="38" t="s">
        <v>43</v>
      </c>
      <c r="C28" s="8">
        <v>74971.289999999994</v>
      </c>
      <c r="D28" s="8">
        <v>60104.78</v>
      </c>
      <c r="E28" s="39">
        <f t="shared" ref="E28:E43" si="4">C28-D28</f>
        <v>14866.509999999995</v>
      </c>
      <c r="F28" s="40">
        <f>IF(ISERROR(E28/D28),0,E28/D28)</f>
        <v>0.24734322295165201</v>
      </c>
    </row>
    <row r="29" spans="1:6" ht="13.5" thickBot="1">
      <c r="A29" s="41">
        <v>2001</v>
      </c>
      <c r="B29" s="42" t="s">
        <v>44</v>
      </c>
      <c r="C29" s="7">
        <v>14908.8</v>
      </c>
      <c r="D29" s="7">
        <v>15125.35</v>
      </c>
      <c r="E29" s="43">
        <f t="shared" si="4"/>
        <v>-216.55000000000109</v>
      </c>
      <c r="F29" s="44">
        <f t="shared" ref="F29:F63" si="5">IF(ISERROR(E29/D29),0,E29/D29)</f>
        <v>-1.4317024068864594E-2</v>
      </c>
    </row>
    <row r="30" spans="1:6" ht="13.5" thickBot="1">
      <c r="A30" s="37">
        <v>2002</v>
      </c>
      <c r="B30" s="38" t="s">
        <v>194</v>
      </c>
      <c r="C30" s="8">
        <v>1051.5999999999999</v>
      </c>
      <c r="D30" s="8">
        <v>1367</v>
      </c>
      <c r="E30" s="39">
        <f t="shared" si="4"/>
        <v>-315.40000000000009</v>
      </c>
      <c r="F30" s="40">
        <f t="shared" si="5"/>
        <v>-0.23072421360643752</v>
      </c>
    </row>
    <row r="31" spans="1:6" ht="13.5" thickBot="1">
      <c r="A31" s="41">
        <v>2003</v>
      </c>
      <c r="B31" s="42" t="s">
        <v>195</v>
      </c>
      <c r="C31" s="7">
        <v>7544.9</v>
      </c>
      <c r="D31" s="7">
        <v>225</v>
      </c>
      <c r="E31" s="43">
        <f t="shared" si="4"/>
        <v>7319.9</v>
      </c>
      <c r="F31" s="44">
        <f t="shared" si="5"/>
        <v>32.532888888888884</v>
      </c>
    </row>
    <row r="32" spans="1:6" ht="13.5" thickBot="1">
      <c r="A32" s="37">
        <v>2004</v>
      </c>
      <c r="B32" s="38" t="s">
        <v>45</v>
      </c>
      <c r="C32" s="8">
        <v>9554.5</v>
      </c>
      <c r="D32" s="8">
        <v>17324.060000000001</v>
      </c>
      <c r="E32" s="39">
        <f t="shared" si="4"/>
        <v>-7769.5600000000013</v>
      </c>
      <c r="F32" s="40">
        <f t="shared" si="5"/>
        <v>-0.44848378497880986</v>
      </c>
    </row>
    <row r="33" spans="1:6" ht="13.5" thickBot="1">
      <c r="A33" s="41">
        <v>2005</v>
      </c>
      <c r="B33" s="42" t="s">
        <v>46</v>
      </c>
      <c r="C33" s="7">
        <v>10431.76</v>
      </c>
      <c r="D33" s="7">
        <v>4435.3999999999996</v>
      </c>
      <c r="E33" s="43">
        <f t="shared" si="4"/>
        <v>5996.3600000000006</v>
      </c>
      <c r="F33" s="44">
        <f t="shared" si="5"/>
        <v>1.3519321819903507</v>
      </c>
    </row>
    <row r="34" spans="1:6" ht="13.5" thickBot="1">
      <c r="A34" s="37">
        <v>2006</v>
      </c>
      <c r="B34" s="38" t="s">
        <v>196</v>
      </c>
      <c r="C34" s="8">
        <v>38377.5</v>
      </c>
      <c r="D34" s="8">
        <v>74884</v>
      </c>
      <c r="E34" s="39">
        <f t="shared" si="4"/>
        <v>-36506.5</v>
      </c>
      <c r="F34" s="40">
        <f t="shared" si="5"/>
        <v>-0.48750734469312534</v>
      </c>
    </row>
    <row r="35" spans="1:6" ht="13.5" thickBot="1">
      <c r="A35" s="41">
        <v>2007</v>
      </c>
      <c r="B35" s="42" t="s">
        <v>47</v>
      </c>
      <c r="C35" s="7">
        <v>6667.6</v>
      </c>
      <c r="D35" s="7">
        <v>7719.5</v>
      </c>
      <c r="E35" s="43">
        <f t="shared" si="4"/>
        <v>-1051.8999999999996</v>
      </c>
      <c r="F35" s="44">
        <f t="shared" si="5"/>
        <v>-0.13626530215687541</v>
      </c>
    </row>
    <row r="36" spans="1:6" ht="13.5" thickBot="1">
      <c r="A36" s="37">
        <v>2008</v>
      </c>
      <c r="B36" s="38" t="s">
        <v>197</v>
      </c>
      <c r="C36" s="8">
        <v>6740</v>
      </c>
      <c r="D36" s="8">
        <v>2019.97</v>
      </c>
      <c r="E36" s="39">
        <f t="shared" si="4"/>
        <v>4720.03</v>
      </c>
      <c r="F36" s="40">
        <f t="shared" si="5"/>
        <v>2.3366832180675949</v>
      </c>
    </row>
    <row r="37" spans="1:6" ht="13.5" thickBot="1">
      <c r="A37" s="41">
        <v>2009</v>
      </c>
      <c r="B37" s="42" t="s">
        <v>198</v>
      </c>
      <c r="C37" s="7">
        <v>1374.57</v>
      </c>
      <c r="D37" s="7">
        <v>0</v>
      </c>
      <c r="E37" s="43">
        <f t="shared" si="4"/>
        <v>1374.57</v>
      </c>
      <c r="F37" s="44">
        <f t="shared" si="5"/>
        <v>0</v>
      </c>
    </row>
    <row r="38" spans="1:6" ht="13.5" thickBot="1">
      <c r="A38" s="37">
        <v>2010</v>
      </c>
      <c r="B38" s="38" t="s">
        <v>199</v>
      </c>
      <c r="C38" s="8">
        <v>2021.65</v>
      </c>
      <c r="D38" s="8">
        <v>2351.06</v>
      </c>
      <c r="E38" s="39">
        <f t="shared" si="4"/>
        <v>-329.40999999999985</v>
      </c>
      <c r="F38" s="40">
        <f t="shared" si="5"/>
        <v>-0.14011126895953308</v>
      </c>
    </row>
    <row r="39" spans="1:6" ht="13.5" thickBot="1">
      <c r="A39" s="41">
        <v>2011</v>
      </c>
      <c r="B39" s="42" t="s">
        <v>48</v>
      </c>
      <c r="C39" s="7">
        <v>6846</v>
      </c>
      <c r="D39" s="7">
        <v>3813</v>
      </c>
      <c r="E39" s="43">
        <f t="shared" si="4"/>
        <v>3033</v>
      </c>
      <c r="F39" s="44">
        <f t="shared" si="5"/>
        <v>0.79543666404405977</v>
      </c>
    </row>
    <row r="40" spans="1:6" ht="13.5" thickBot="1">
      <c r="A40" s="37">
        <v>2012</v>
      </c>
      <c r="B40" s="38" t="s">
        <v>49</v>
      </c>
      <c r="C40" s="8">
        <v>241916.63</v>
      </c>
      <c r="D40" s="8">
        <v>218145</v>
      </c>
      <c r="E40" s="39">
        <f t="shared" si="4"/>
        <v>23771.630000000005</v>
      </c>
      <c r="F40" s="40">
        <f t="shared" si="5"/>
        <v>0.10897169313988404</v>
      </c>
    </row>
    <row r="41" spans="1:6" ht="13.5" thickBot="1">
      <c r="A41" s="41">
        <v>2013</v>
      </c>
      <c r="B41" s="42" t="s">
        <v>50</v>
      </c>
      <c r="C41" s="7">
        <v>5924.8</v>
      </c>
      <c r="D41" s="7">
        <v>5655.67</v>
      </c>
      <c r="E41" s="43">
        <f t="shared" si="4"/>
        <v>269.13000000000011</v>
      </c>
      <c r="F41" s="44">
        <f t="shared" si="5"/>
        <v>4.7585873999013401E-2</v>
      </c>
    </row>
    <row r="42" spans="1:6" ht="13.5" thickBot="1">
      <c r="A42" s="37">
        <v>2014</v>
      </c>
      <c r="B42" s="38" t="s">
        <v>200</v>
      </c>
      <c r="C42" s="8">
        <v>12515</v>
      </c>
      <c r="D42" s="8">
        <v>6604.15</v>
      </c>
      <c r="E42" s="39">
        <f t="shared" si="4"/>
        <v>5910.85</v>
      </c>
      <c r="F42" s="40">
        <f t="shared" si="5"/>
        <v>0.89502055525692192</v>
      </c>
    </row>
    <row r="43" spans="1:6" ht="13.5" thickBot="1">
      <c r="A43" s="41">
        <v>2015</v>
      </c>
      <c r="B43" s="42" t="s">
        <v>201</v>
      </c>
      <c r="C43" s="7">
        <v>600</v>
      </c>
      <c r="D43" s="7">
        <v>11.5</v>
      </c>
      <c r="E43" s="43">
        <f t="shared" si="4"/>
        <v>588.5</v>
      </c>
      <c r="F43" s="44">
        <f t="shared" si="5"/>
        <v>51.173913043478258</v>
      </c>
    </row>
    <row r="44" spans="1:6" ht="13.5" thickBot="1">
      <c r="A44" s="37">
        <v>2016</v>
      </c>
      <c r="B44" s="38" t="s">
        <v>51</v>
      </c>
      <c r="C44" s="8">
        <v>11495.75</v>
      </c>
      <c r="D44" s="8">
        <v>15373.5</v>
      </c>
      <c r="E44" s="39">
        <f>D44-C44</f>
        <v>3877.75</v>
      </c>
      <c r="F44" s="40">
        <f t="shared" si="5"/>
        <v>0.2522359905031385</v>
      </c>
    </row>
    <row r="45" spans="1:6" ht="13.5" thickBot="1">
      <c r="A45" s="41">
        <v>2017</v>
      </c>
      <c r="B45" s="42" t="s">
        <v>202</v>
      </c>
      <c r="C45" s="7">
        <v>696.5</v>
      </c>
      <c r="D45" s="7">
        <v>0</v>
      </c>
      <c r="E45" s="43">
        <f>C45-D45</f>
        <v>696.5</v>
      </c>
      <c r="F45" s="44">
        <f t="shared" si="5"/>
        <v>0</v>
      </c>
    </row>
    <row r="46" spans="1:6" ht="13.5" thickBot="1">
      <c r="A46" s="37">
        <v>2018</v>
      </c>
      <c r="B46" s="38" t="s">
        <v>203</v>
      </c>
      <c r="C46" s="8">
        <v>7997.35</v>
      </c>
      <c r="D46" s="8">
        <v>5373.41</v>
      </c>
      <c r="E46" s="39">
        <f>D46-C46</f>
        <v>-2623.9400000000005</v>
      </c>
      <c r="F46" s="40">
        <f t="shared" si="5"/>
        <v>-0.48831933539409811</v>
      </c>
    </row>
    <row r="47" spans="1:6" ht="13.5" thickBot="1">
      <c r="A47" s="41">
        <v>2019</v>
      </c>
      <c r="B47" s="42" t="s">
        <v>204</v>
      </c>
      <c r="C47" s="7">
        <v>490</v>
      </c>
      <c r="D47" s="7">
        <v>0</v>
      </c>
      <c r="E47" s="43">
        <f t="shared" ref="E47:E63" si="6">C47-D47</f>
        <v>490</v>
      </c>
      <c r="F47" s="44">
        <f t="shared" si="5"/>
        <v>0</v>
      </c>
    </row>
    <row r="48" spans="1:6" ht="13.5" thickBot="1">
      <c r="A48" s="37">
        <v>2020</v>
      </c>
      <c r="B48" s="38" t="s">
        <v>52</v>
      </c>
      <c r="C48" s="8">
        <v>13772.5</v>
      </c>
      <c r="D48" s="8">
        <v>10233.85</v>
      </c>
      <c r="E48" s="39">
        <f t="shared" si="6"/>
        <v>3538.6499999999996</v>
      </c>
      <c r="F48" s="40">
        <f t="shared" si="5"/>
        <v>0.34577895904278444</v>
      </c>
    </row>
    <row r="49" spans="1:6" ht="13.5" thickBot="1">
      <c r="A49" s="41">
        <v>2021</v>
      </c>
      <c r="B49" s="42" t="s">
        <v>205</v>
      </c>
      <c r="C49" s="7">
        <v>21240</v>
      </c>
      <c r="D49" s="7">
        <v>20543</v>
      </c>
      <c r="E49" s="43">
        <f t="shared" si="6"/>
        <v>697</v>
      </c>
      <c r="F49" s="44">
        <f t="shared" si="5"/>
        <v>3.3928832205617487E-2</v>
      </c>
    </row>
    <row r="50" spans="1:6" ht="13.5" thickBot="1">
      <c r="A50" s="37">
        <v>2022</v>
      </c>
      <c r="B50" s="38" t="s">
        <v>206</v>
      </c>
      <c r="C50" s="8">
        <v>14345.4</v>
      </c>
      <c r="D50" s="8">
        <v>12006.27</v>
      </c>
      <c r="E50" s="39">
        <f t="shared" si="6"/>
        <v>2339.1299999999992</v>
      </c>
      <c r="F50" s="40">
        <f t="shared" si="5"/>
        <v>0.19482570356988466</v>
      </c>
    </row>
    <row r="51" spans="1:6" ht="13.5" thickBot="1">
      <c r="A51" s="41">
        <v>2023</v>
      </c>
      <c r="B51" s="42" t="s">
        <v>53</v>
      </c>
      <c r="C51" s="7">
        <v>18409</v>
      </c>
      <c r="D51" s="7">
        <v>20779.5</v>
      </c>
      <c r="E51" s="43">
        <f t="shared" si="6"/>
        <v>-2370.5</v>
      </c>
      <c r="F51" s="44">
        <f t="shared" si="5"/>
        <v>-0.11407877956639957</v>
      </c>
    </row>
    <row r="52" spans="1:6" ht="13.5" thickBot="1">
      <c r="A52" s="37">
        <v>2024</v>
      </c>
      <c r="B52" s="38" t="s">
        <v>207</v>
      </c>
      <c r="C52" s="8">
        <v>6000</v>
      </c>
      <c r="D52" s="8">
        <v>6000</v>
      </c>
      <c r="E52" s="39">
        <f t="shared" si="6"/>
        <v>0</v>
      </c>
      <c r="F52" s="40">
        <f t="shared" si="5"/>
        <v>0</v>
      </c>
    </row>
    <row r="53" spans="1:6" ht="13.5" thickBot="1">
      <c r="A53" s="41">
        <v>2025</v>
      </c>
      <c r="B53" s="42" t="s">
        <v>213</v>
      </c>
      <c r="C53" s="7">
        <v>0</v>
      </c>
      <c r="D53" s="7">
        <v>500</v>
      </c>
      <c r="E53" s="43">
        <f t="shared" si="6"/>
        <v>-500</v>
      </c>
      <c r="F53" s="44">
        <f t="shared" si="5"/>
        <v>-1</v>
      </c>
    </row>
    <row r="54" spans="1:6" ht="13.5" thickBot="1">
      <c r="A54" s="37">
        <v>2026</v>
      </c>
      <c r="B54" s="38" t="s">
        <v>208</v>
      </c>
      <c r="C54" s="8">
        <v>10982.04</v>
      </c>
      <c r="D54" s="8">
        <v>13561.82</v>
      </c>
      <c r="E54" s="39">
        <f t="shared" si="6"/>
        <v>-2579.7799999999988</v>
      </c>
      <c r="F54" s="40">
        <f t="shared" si="5"/>
        <v>-0.19022373103315032</v>
      </c>
    </row>
    <row r="55" spans="1:6" ht="13.5" thickBot="1">
      <c r="A55" s="41">
        <v>2027</v>
      </c>
      <c r="B55" s="42" t="s">
        <v>54</v>
      </c>
      <c r="C55" s="7">
        <v>160591.81</v>
      </c>
      <c r="D55" s="7">
        <v>130867.44</v>
      </c>
      <c r="E55" s="43">
        <f t="shared" si="6"/>
        <v>29724.369999999995</v>
      </c>
      <c r="F55" s="44">
        <f t="shared" si="5"/>
        <v>0.22713342600726349</v>
      </c>
    </row>
    <row r="56" spans="1:6" ht="13.5" thickBot="1">
      <c r="A56" s="37">
        <v>2028</v>
      </c>
      <c r="B56" s="38" t="s">
        <v>55</v>
      </c>
      <c r="C56" s="8">
        <v>619.80999999999995</v>
      </c>
      <c r="D56" s="8">
        <v>3899.64</v>
      </c>
      <c r="E56" s="39">
        <f t="shared" si="6"/>
        <v>-3279.83</v>
      </c>
      <c r="F56" s="40">
        <f t="shared" si="5"/>
        <v>-0.8410596875609031</v>
      </c>
    </row>
    <row r="57" spans="1:6" ht="13.5" thickBot="1">
      <c r="A57" s="41">
        <v>2029</v>
      </c>
      <c r="B57" s="42" t="s">
        <v>13</v>
      </c>
      <c r="C57" s="7">
        <v>1426603.33</v>
      </c>
      <c r="D57" s="7">
        <v>1096297.23</v>
      </c>
      <c r="E57" s="43">
        <f t="shared" si="6"/>
        <v>330306.10000000009</v>
      </c>
      <c r="F57" s="44">
        <f t="shared" si="5"/>
        <v>0.30129246974381219</v>
      </c>
    </row>
    <row r="58" spans="1:6" ht="13.5" thickBot="1">
      <c r="A58" s="37">
        <v>2030</v>
      </c>
      <c r="B58" s="38" t="s">
        <v>209</v>
      </c>
      <c r="C58" s="8">
        <v>24936</v>
      </c>
      <c r="D58" s="8">
        <v>22999</v>
      </c>
      <c r="E58" s="39">
        <f t="shared" si="6"/>
        <v>1937</v>
      </c>
      <c r="F58" s="40">
        <f t="shared" si="5"/>
        <v>8.4221053089264752E-2</v>
      </c>
    </row>
    <row r="59" spans="1:6" ht="13.5" thickBot="1">
      <c r="A59" s="41">
        <v>2031</v>
      </c>
      <c r="B59" s="42" t="s">
        <v>41</v>
      </c>
      <c r="C59" s="7">
        <v>27575.67</v>
      </c>
      <c r="D59" s="7">
        <v>16160.07</v>
      </c>
      <c r="E59" s="43">
        <f t="shared" si="6"/>
        <v>11415.599999999999</v>
      </c>
      <c r="F59" s="44">
        <f t="shared" si="5"/>
        <v>0.7064078311541967</v>
      </c>
    </row>
    <row r="60" spans="1:6" ht="13.5" thickBot="1">
      <c r="A60" s="37">
        <v>2032</v>
      </c>
      <c r="B60" s="38" t="s">
        <v>210</v>
      </c>
      <c r="C60" s="8">
        <v>44862.99</v>
      </c>
      <c r="D60" s="8">
        <v>2262.3000000000002</v>
      </c>
      <c r="E60" s="39">
        <f t="shared" si="6"/>
        <v>42600.689999999995</v>
      </c>
      <c r="F60" s="40">
        <f t="shared" si="5"/>
        <v>18.830698846306852</v>
      </c>
    </row>
    <row r="61" spans="1:6" ht="13.5" thickBot="1">
      <c r="A61" s="41">
        <v>2033</v>
      </c>
      <c r="B61" s="42" t="s">
        <v>42</v>
      </c>
      <c r="C61" s="7">
        <v>59864.34</v>
      </c>
      <c r="D61" s="7">
        <v>35739.94</v>
      </c>
      <c r="E61" s="43">
        <f t="shared" si="6"/>
        <v>24124.399999999994</v>
      </c>
      <c r="F61" s="44">
        <f t="shared" si="5"/>
        <v>0.67499833519586194</v>
      </c>
    </row>
    <row r="62" spans="1:6" ht="13.5" thickBot="1">
      <c r="A62" s="37">
        <v>2034</v>
      </c>
      <c r="B62" s="38" t="s">
        <v>211</v>
      </c>
      <c r="C62" s="8">
        <v>8664.75</v>
      </c>
      <c r="D62" s="8">
        <v>0</v>
      </c>
      <c r="E62" s="39">
        <f t="shared" si="6"/>
        <v>8664.75</v>
      </c>
      <c r="F62" s="40">
        <f t="shared" si="5"/>
        <v>0</v>
      </c>
    </row>
    <row r="63" spans="1:6">
      <c r="A63" s="9" t="s">
        <v>4</v>
      </c>
      <c r="B63" s="9" t="s">
        <v>23</v>
      </c>
      <c r="C63" s="45">
        <f>SUM(C28:C62)</f>
        <v>2300593.84</v>
      </c>
      <c r="D63" s="45">
        <f>SUM(D28:D62)</f>
        <v>1832382.4100000001</v>
      </c>
      <c r="E63" s="45">
        <f t="shared" si="6"/>
        <v>468211.4299999997</v>
      </c>
      <c r="F63" s="46">
        <f t="shared" si="5"/>
        <v>0.25552058753936613</v>
      </c>
    </row>
    <row r="64" spans="1:6" ht="1.5" customHeight="1">
      <c r="A64" s="47"/>
    </row>
    <row r="65" spans="1:6">
      <c r="A65" s="4" t="s">
        <v>24</v>
      </c>
      <c r="B65" s="4"/>
    </row>
    <row r="66" spans="1:6" ht="13.5" thickBot="1">
      <c r="A66" s="37" t="s">
        <v>25</v>
      </c>
      <c r="B66" s="38" t="s">
        <v>212</v>
      </c>
      <c r="C66" s="8">
        <v>2548.1799999999998</v>
      </c>
      <c r="D66" s="8">
        <v>11847.75</v>
      </c>
      <c r="E66" s="39">
        <f>C66-D66</f>
        <v>-9299.57</v>
      </c>
      <c r="F66" s="40">
        <f>IF(ISERROR(E66/D66),0,E66/D66)</f>
        <v>-0.78492287565149499</v>
      </c>
    </row>
    <row r="67" spans="1:6" ht="13.5" thickBot="1">
      <c r="A67" s="37" t="s">
        <v>25</v>
      </c>
      <c r="B67" s="38" t="s">
        <v>214</v>
      </c>
      <c r="C67" s="8">
        <v>0</v>
      </c>
      <c r="D67" s="8">
        <v>4848.93</v>
      </c>
      <c r="E67" s="39">
        <f>C67-D67</f>
        <v>-4848.93</v>
      </c>
      <c r="F67" s="40">
        <f>IF(ISERROR(E67/D67),0,E67/D67)</f>
        <v>-1</v>
      </c>
    </row>
    <row r="68" spans="1:6">
      <c r="A68" s="50" t="s">
        <v>4</v>
      </c>
      <c r="B68" s="50" t="s">
        <v>24</v>
      </c>
      <c r="C68" s="51">
        <f>SUM(C66:C67)</f>
        <v>2548.1799999999998</v>
      </c>
      <c r="D68" s="51">
        <f>SUM(D66:D67)</f>
        <v>16696.68</v>
      </c>
      <c r="E68" s="51">
        <f>SUM(E65:E66)</f>
        <v>-9299.57</v>
      </c>
      <c r="F68" s="52">
        <f>IF(ISERROR(E68/D68),0,E68/D68)</f>
        <v>-0.55697120625178176</v>
      </c>
    </row>
    <row r="69" spans="1:6" ht="1.5" customHeight="1"/>
    <row r="70" spans="1:6">
      <c r="A70" s="4" t="s">
        <v>27</v>
      </c>
      <c r="B70" s="4"/>
    </row>
    <row r="71" spans="1:6" ht="13.5" thickBot="1">
      <c r="A71" s="37" t="s">
        <v>25</v>
      </c>
      <c r="B71" s="38" t="s">
        <v>26</v>
      </c>
      <c r="C71" s="8">
        <v>0</v>
      </c>
      <c r="D71" s="8">
        <v>0</v>
      </c>
      <c r="E71" s="39">
        <v>0</v>
      </c>
      <c r="F71" s="40">
        <f>IF(ISERROR(E71/D71),0,E71/D71)</f>
        <v>0</v>
      </c>
    </row>
    <row r="72" spans="1:6">
      <c r="A72" s="50" t="s">
        <v>4</v>
      </c>
      <c r="B72" s="50" t="s">
        <v>27</v>
      </c>
      <c r="C72" s="51">
        <f>SUM(C70:C71)</f>
        <v>0</v>
      </c>
      <c r="D72" s="51">
        <f>SUM(D70:D71)</f>
        <v>0</v>
      </c>
      <c r="E72" s="51">
        <f>SUM(E70:E71)</f>
        <v>0</v>
      </c>
      <c r="F72" s="52">
        <f>IF(ISERROR(E72/D72),0,E72/D72)</f>
        <v>0</v>
      </c>
    </row>
    <row r="73" spans="1:6" ht="3" customHeight="1"/>
    <row r="74" spans="1:6">
      <c r="A74" s="1" t="s">
        <v>28</v>
      </c>
      <c r="B74" s="1"/>
      <c r="C74" s="48">
        <f>(Gross_Profit_Calc+OI_Total)-OOE_Total-OE_Total</f>
        <v>1112744.4500000002</v>
      </c>
      <c r="D74" s="48">
        <f>(Gross_Profit_Calc+OI_Total)-OOE_Total-OE_Total</f>
        <v>934610.59000000032</v>
      </c>
      <c r="E74" s="48">
        <f>(Gross_Profit_Calc+OI_Total)-OOE_Total-OE_Total</f>
        <v>182982.78999999992</v>
      </c>
      <c r="F74" s="49">
        <f>IF(ISERROR(E74/D74),0,E74/D74)</f>
        <v>0.19578505952944517</v>
      </c>
    </row>
    <row r="75" spans="1:6" ht="1.5" customHeight="1"/>
    <row r="76" spans="1:6">
      <c r="A76" s="4" t="s">
        <v>29</v>
      </c>
      <c r="B76" s="4"/>
    </row>
    <row r="77" spans="1:6" ht="13.5" thickBot="1">
      <c r="A77" s="37" t="s">
        <v>25</v>
      </c>
      <c r="B77" s="38" t="s">
        <v>26</v>
      </c>
      <c r="C77" s="8">
        <v>0</v>
      </c>
      <c r="D77" s="8">
        <v>0</v>
      </c>
      <c r="E77" s="39">
        <f>D77-C77</f>
        <v>0</v>
      </c>
      <c r="F77" s="40">
        <f>IF(ISERROR(E77/D77),0,E77/D77)</f>
        <v>0</v>
      </c>
    </row>
    <row r="78" spans="1:6">
      <c r="A78" s="50" t="s">
        <v>4</v>
      </c>
      <c r="B78" s="50" t="s">
        <v>29</v>
      </c>
      <c r="C78" s="51">
        <f>SUM(C76:C77)</f>
        <v>0</v>
      </c>
      <c r="D78" s="51">
        <f>SUM(D76:D77)</f>
        <v>0</v>
      </c>
      <c r="E78" s="51">
        <f>D78-C78</f>
        <v>0</v>
      </c>
      <c r="F78" s="52">
        <f>IF(ISERROR(E78/D78),0,E78/D78)</f>
        <v>0</v>
      </c>
    </row>
    <row r="79" spans="1:6" ht="3" customHeight="1">
      <c r="A79" s="47"/>
    </row>
    <row r="80" spans="1:6">
      <c r="A80" s="1" t="s">
        <v>30</v>
      </c>
      <c r="B80" s="1"/>
      <c r="C80" s="48">
        <f>NetIncome_before_Tax-IT_Total</f>
        <v>1112744.4500000002</v>
      </c>
      <c r="D80" s="48">
        <f>NetIncome_before_Tax-IT_Total</f>
        <v>934610.59000000032</v>
      </c>
      <c r="E80" s="48">
        <f>NetIncome_before_Tax-IT_Total</f>
        <v>182982.78999999992</v>
      </c>
      <c r="F80" s="49">
        <f>IF(ISERROR(E80/D80),0,E80/D80)</f>
        <v>0.19578505952944517</v>
      </c>
    </row>
  </sheetData>
  <pageMargins left="0.37" right="0.25" top="0.72" bottom="1" header="0.5" footer="0.5"/>
  <pageSetup fitToWidth="2" orientation="portrait" horizontalDpi="300" verticalDpi="300" r:id="rId1"/>
  <headerFooter alignWithMargins="0">
    <oddFooter>&amp;C© Copyright, 2003, JaxWorks, All Rights Reserved.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wksGenerator1">
    <tabColor rgb="FF92D050"/>
  </sheetPr>
  <dimension ref="A4:F39"/>
  <sheetViews>
    <sheetView showGridLines="0" workbookViewId="0">
      <selection activeCell="C34" sqref="C34"/>
    </sheetView>
  </sheetViews>
  <sheetFormatPr defaultRowHeight="12.75"/>
  <cols>
    <col min="1" max="1" width="7.42578125" style="27" bestFit="1" customWidth="1"/>
    <col min="2" max="2" width="31.140625" style="5" bestFit="1" customWidth="1"/>
    <col min="3" max="3" width="16.7109375" style="12" bestFit="1" customWidth="1"/>
    <col min="4" max="4" width="19.5703125" style="12" bestFit="1" customWidth="1"/>
    <col min="5" max="5" width="15" style="12" bestFit="1" customWidth="1"/>
    <col min="6" max="16384" width="9.140625" style="5"/>
  </cols>
  <sheetData>
    <row r="4" spans="1:6">
      <c r="A4" s="11" t="s">
        <v>0</v>
      </c>
      <c r="B4" s="98">
        <v>2008</v>
      </c>
    </row>
    <row r="6" spans="1:6" ht="22.5">
      <c r="A6" s="13" t="s">
        <v>2</v>
      </c>
      <c r="B6" s="14" t="s">
        <v>3</v>
      </c>
      <c r="C6" s="99">
        <v>2008</v>
      </c>
      <c r="D6" s="99">
        <v>2007</v>
      </c>
      <c r="E6" s="16" t="s">
        <v>14</v>
      </c>
    </row>
    <row r="8" spans="1:6">
      <c r="A8" s="4" t="s">
        <v>216</v>
      </c>
      <c r="B8" s="4"/>
    </row>
    <row r="9" spans="1:6">
      <c r="A9" s="17" t="s">
        <v>15</v>
      </c>
      <c r="B9" s="18" t="s">
        <v>217</v>
      </c>
      <c r="C9" s="19">
        <v>5345007.8099999996</v>
      </c>
      <c r="D9" s="19">
        <v>4005126.88</v>
      </c>
      <c r="E9" s="19">
        <f>IF(OR(C9 = "",D9 = ""),"",C9-D9)</f>
        <v>1339880.9299999997</v>
      </c>
    </row>
    <row r="10" spans="1:6">
      <c r="A10" s="23" t="s">
        <v>16</v>
      </c>
      <c r="B10" s="23" t="s">
        <v>216</v>
      </c>
      <c r="C10" s="59">
        <f>SUM(C8:C9)</f>
        <v>5345007.8099999996</v>
      </c>
      <c r="D10" s="59">
        <f>SUM(D8:D9)</f>
        <v>4005126.88</v>
      </c>
      <c r="E10" s="59">
        <f>SUM(E8:E9)</f>
        <v>1339880.9299999997</v>
      </c>
    </row>
    <row r="11" spans="1:6" ht="2.1" customHeight="1">
      <c r="A11" s="25"/>
    </row>
    <row r="12" spans="1:6">
      <c r="A12" s="4" t="s">
        <v>215</v>
      </c>
      <c r="B12" s="4"/>
    </row>
    <row r="13" spans="1:6">
      <c r="A13" s="17" t="s">
        <v>7</v>
      </c>
      <c r="B13" s="18" t="s">
        <v>220</v>
      </c>
      <c r="C13" s="19">
        <v>1731077.27</v>
      </c>
      <c r="D13" s="19">
        <v>1385311.38</v>
      </c>
      <c r="E13" s="19">
        <f>IF(OR(C13 = "",D13 = ""),"",C13-D13)</f>
        <v>345765.89000000013</v>
      </c>
    </row>
    <row r="14" spans="1:6">
      <c r="A14" s="20" t="s">
        <v>5</v>
      </c>
      <c r="B14" s="21" t="s">
        <v>221</v>
      </c>
      <c r="C14" s="22">
        <v>425101.46</v>
      </c>
      <c r="D14" s="22">
        <v>64621.8</v>
      </c>
      <c r="E14" s="22">
        <f>IF(OR(C14 = "",D14 = ""),"",C14-D14)</f>
        <v>360479.66000000003</v>
      </c>
    </row>
    <row r="15" spans="1:6">
      <c r="A15" s="17" t="s">
        <v>6</v>
      </c>
      <c r="B15" s="18" t="s">
        <v>222</v>
      </c>
      <c r="C15" s="19">
        <v>1403571.33</v>
      </c>
      <c r="D15" s="19">
        <v>1108869.83</v>
      </c>
      <c r="E15" s="19">
        <f>IF(OR(C15 = "",D15 = ""),"",C15-D15)</f>
        <v>294701.5</v>
      </c>
    </row>
    <row r="16" spans="1:6">
      <c r="A16" s="17" t="s">
        <v>250</v>
      </c>
      <c r="B16" s="55" t="s">
        <v>41</v>
      </c>
      <c r="C16" s="19">
        <v>5834.72</v>
      </c>
      <c r="D16" s="19">
        <v>0</v>
      </c>
      <c r="E16" s="19">
        <f t="shared" ref="E16:E21" si="0">IF(OR(C16 = "",D16 = ""),"",C16-D16)</f>
        <v>5834.72</v>
      </c>
      <c r="F16" s="107"/>
    </row>
    <row r="17" spans="1:6">
      <c r="A17" s="17" t="s">
        <v>251</v>
      </c>
      <c r="B17" s="55" t="s">
        <v>228</v>
      </c>
      <c r="C17" s="19">
        <v>74699</v>
      </c>
      <c r="D17" s="19">
        <v>118816.32000000001</v>
      </c>
      <c r="E17" s="19">
        <f t="shared" si="0"/>
        <v>-44117.320000000007</v>
      </c>
      <c r="F17" s="107"/>
    </row>
    <row r="18" spans="1:6">
      <c r="A18" s="17" t="s">
        <v>252</v>
      </c>
      <c r="B18" s="55" t="s">
        <v>230</v>
      </c>
      <c r="C18" s="19">
        <v>52149</v>
      </c>
      <c r="D18" s="19">
        <v>52645.57</v>
      </c>
      <c r="E18" s="19">
        <f t="shared" si="0"/>
        <v>-496.56999999999971</v>
      </c>
      <c r="F18" s="107"/>
    </row>
    <row r="19" spans="1:6">
      <c r="A19" s="17" t="s">
        <v>253</v>
      </c>
      <c r="B19" s="55" t="s">
        <v>229</v>
      </c>
      <c r="C19" s="19">
        <v>6609.15</v>
      </c>
      <c r="D19" s="19">
        <v>7285.08</v>
      </c>
      <c r="E19" s="19">
        <f t="shared" si="0"/>
        <v>-675.93000000000029</v>
      </c>
      <c r="F19" s="107"/>
    </row>
    <row r="20" spans="1:6">
      <c r="A20" s="17" t="s">
        <v>254</v>
      </c>
      <c r="B20" s="55" t="s">
        <v>232</v>
      </c>
      <c r="C20" s="19">
        <v>231063.74</v>
      </c>
      <c r="D20" s="19">
        <v>328601.95</v>
      </c>
      <c r="E20" s="19">
        <f t="shared" si="0"/>
        <v>-97538.210000000021</v>
      </c>
      <c r="F20" s="107"/>
    </row>
    <row r="21" spans="1:6">
      <c r="A21" s="17" t="s">
        <v>255</v>
      </c>
      <c r="B21" s="55" t="s">
        <v>233</v>
      </c>
      <c r="C21" s="19">
        <v>6580</v>
      </c>
      <c r="D21" s="19">
        <v>0</v>
      </c>
      <c r="E21" s="19">
        <f t="shared" si="0"/>
        <v>6580</v>
      </c>
      <c r="F21" s="107"/>
    </row>
    <row r="22" spans="1:6">
      <c r="A22" s="23" t="s">
        <v>16</v>
      </c>
      <c r="B22" s="23" t="s">
        <v>215</v>
      </c>
      <c r="C22" s="24">
        <f>SUM(C13:C21)</f>
        <v>3936685.67</v>
      </c>
      <c r="D22" s="24">
        <f>SUM(D13:D21)</f>
        <v>3066151.9299999997</v>
      </c>
      <c r="E22" s="24">
        <f>SUM(E13:E21)</f>
        <v>870533.74000000022</v>
      </c>
    </row>
    <row r="23" spans="1:6" ht="2.1" customHeight="1">
      <c r="A23" s="25"/>
    </row>
    <row r="24" spans="1:6">
      <c r="A24" s="4" t="s">
        <v>218</v>
      </c>
      <c r="B24" s="4"/>
    </row>
    <row r="25" spans="1:6">
      <c r="A25" s="17" t="s">
        <v>8</v>
      </c>
      <c r="B25" s="18" t="s">
        <v>224</v>
      </c>
      <c r="C25" s="19">
        <v>213435.5</v>
      </c>
      <c r="D25" s="19">
        <v>149835</v>
      </c>
      <c r="E25" s="19">
        <f>IF(OR(C25 = "",D25 = ""),"",C25-D25)</f>
        <v>63600.5</v>
      </c>
    </row>
    <row r="26" spans="1:6">
      <c r="A26" s="20" t="s">
        <v>9</v>
      </c>
      <c r="B26" s="21" t="s">
        <v>223</v>
      </c>
      <c r="C26" s="22">
        <v>8000</v>
      </c>
      <c r="D26" s="22">
        <v>29000</v>
      </c>
      <c r="E26" s="22">
        <f>IF(OR(C26 = "",D26 = ""),"",C26-D26)</f>
        <v>-21000</v>
      </c>
    </row>
    <row r="27" spans="1:6">
      <c r="A27" s="17" t="s">
        <v>10</v>
      </c>
      <c r="B27" s="18" t="s">
        <v>19</v>
      </c>
      <c r="C27" s="19">
        <v>0</v>
      </c>
      <c r="D27" s="19">
        <v>0</v>
      </c>
      <c r="E27" s="19">
        <f>IF(OR(C27 = "",D27 = ""),"",C27-D27)</f>
        <v>0</v>
      </c>
    </row>
    <row r="28" spans="1:6">
      <c r="A28" s="23" t="s">
        <v>16</v>
      </c>
      <c r="B28" s="23" t="s">
        <v>17</v>
      </c>
      <c r="C28" s="24">
        <f>SUM(C25:C27)</f>
        <v>221435.5</v>
      </c>
      <c r="D28" s="24">
        <f>SUM(D25:D27)</f>
        <v>178835</v>
      </c>
      <c r="E28" s="24">
        <f>SUM(E25:E27)</f>
        <v>42600.5</v>
      </c>
    </row>
    <row r="29" spans="1:6">
      <c r="A29" s="4" t="s">
        <v>219</v>
      </c>
      <c r="B29" s="4"/>
    </row>
    <row r="30" spans="1:6">
      <c r="A30" s="17" t="s">
        <v>8</v>
      </c>
      <c r="B30" s="18" t="s">
        <v>256</v>
      </c>
      <c r="C30" s="19">
        <v>34812</v>
      </c>
      <c r="D30" s="19">
        <v>71874</v>
      </c>
      <c r="E30" s="19">
        <f>IF(OR(C30 = "",D30 = ""),"",C30-D30)</f>
        <v>-37062</v>
      </c>
    </row>
    <row r="31" spans="1:6">
      <c r="A31" s="20" t="s">
        <v>9</v>
      </c>
      <c r="B31" s="21" t="s">
        <v>257</v>
      </c>
      <c r="C31" s="22">
        <v>80000</v>
      </c>
      <c r="D31" s="22">
        <v>0</v>
      </c>
      <c r="E31" s="22">
        <f>IF(OR(C31 = "",D31 = ""),"",C31-D31)</f>
        <v>80000</v>
      </c>
    </row>
    <row r="32" spans="1:6">
      <c r="A32" s="17" t="s">
        <v>10</v>
      </c>
      <c r="B32" s="18" t="s">
        <v>62</v>
      </c>
      <c r="C32" s="19">
        <v>31668</v>
      </c>
      <c r="D32" s="19">
        <v>31668</v>
      </c>
      <c r="E32" s="19">
        <f>IF(OR(C32 = "",D32 = ""),"",C32-D32)</f>
        <v>0</v>
      </c>
    </row>
    <row r="33" spans="1:5">
      <c r="A33" s="17" t="s">
        <v>246</v>
      </c>
      <c r="B33" s="55" t="s">
        <v>258</v>
      </c>
      <c r="C33" s="19">
        <v>107000</v>
      </c>
      <c r="D33" s="19">
        <v>0</v>
      </c>
      <c r="E33" s="19">
        <f t="shared" ref="E33:E36" si="1">IF(OR(C33 = "",D33 = ""),"",C33-D33)</f>
        <v>107000</v>
      </c>
    </row>
    <row r="34" spans="1:5">
      <c r="A34" s="17" t="s">
        <v>247</v>
      </c>
      <c r="B34" s="55" t="s">
        <v>225</v>
      </c>
      <c r="C34" s="19">
        <v>330066</v>
      </c>
      <c r="D34" s="19">
        <v>197836</v>
      </c>
      <c r="E34" s="19">
        <f t="shared" si="1"/>
        <v>132230</v>
      </c>
    </row>
    <row r="35" spans="1:5">
      <c r="A35" s="17" t="s">
        <v>248</v>
      </c>
      <c r="B35" s="55" t="s">
        <v>226</v>
      </c>
      <c r="C35" s="19">
        <v>155000</v>
      </c>
      <c r="D35" s="19">
        <v>283000</v>
      </c>
      <c r="E35" s="19">
        <f t="shared" si="1"/>
        <v>-128000</v>
      </c>
    </row>
    <row r="36" spans="1:5">
      <c r="A36" s="17" t="s">
        <v>249</v>
      </c>
      <c r="B36" s="55" t="s">
        <v>231</v>
      </c>
      <c r="C36" s="19">
        <v>55875</v>
      </c>
      <c r="D36" s="19"/>
      <c r="E36" s="19" t="str">
        <f t="shared" si="1"/>
        <v/>
      </c>
    </row>
    <row r="37" spans="1:5">
      <c r="A37" s="23" t="s">
        <v>16</v>
      </c>
      <c r="B37" s="23" t="s">
        <v>18</v>
      </c>
      <c r="C37" s="24">
        <f>SUM(C30:C36)</f>
        <v>794421</v>
      </c>
      <c r="D37" s="24">
        <f>SUM(D30:D36)</f>
        <v>584378</v>
      </c>
      <c r="E37" s="24">
        <f>SUM(E30:E36)</f>
        <v>154168</v>
      </c>
    </row>
    <row r="38" spans="1:5" ht="3" customHeight="1">
      <c r="A38" s="25"/>
    </row>
    <row r="39" spans="1:5">
      <c r="A39" s="4" t="s">
        <v>227</v>
      </c>
      <c r="B39" s="4"/>
      <c r="C39" s="26">
        <f>C10-C22-C28-C37</f>
        <v>392465.63999999966</v>
      </c>
      <c r="D39" s="26">
        <f>D10-D22-D28-D37</f>
        <v>175761.95000000019</v>
      </c>
      <c r="E39" s="26">
        <f>OPER_Total+INVES_Total+FINAN_Total</f>
        <v>2364582.67</v>
      </c>
    </row>
  </sheetData>
  <phoneticPr fontId="11" type="noConversion"/>
  <pageMargins left="0.37" right="0.25" top="0.72" bottom="1" header="0.5" footer="0.5"/>
  <pageSetup orientation="portrait" horizontalDpi="300" verticalDpi="300" r:id="rId1"/>
  <headerFooter alignWithMargins="0">
    <oddFooter>&amp;C© Copyright, 2003, JaxWorks, All Rights Reserved.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G77"/>
  <sheetViews>
    <sheetView showGridLines="0" workbookViewId="0">
      <selection activeCell="C22" sqref="C22"/>
    </sheetView>
  </sheetViews>
  <sheetFormatPr defaultRowHeight="15"/>
  <cols>
    <col min="1" max="1" width="14.140625" style="88" customWidth="1"/>
    <col min="2" max="2" width="11.85546875" style="88" bestFit="1" customWidth="1"/>
    <col min="3" max="3" width="39.85546875" style="80" bestFit="1" customWidth="1"/>
    <col min="4" max="4" width="10.42578125" style="80" bestFit="1" customWidth="1"/>
    <col min="5" max="5" width="10.7109375" style="80" customWidth="1"/>
    <col min="6" max="6" width="15" style="80" customWidth="1"/>
    <col min="7" max="7" width="11.7109375" style="80" bestFit="1" customWidth="1"/>
    <col min="8" max="16384" width="9.140625" style="80"/>
  </cols>
  <sheetData>
    <row r="1" spans="1:7">
      <c r="A1" s="116" t="s">
        <v>82</v>
      </c>
      <c r="B1" s="116"/>
      <c r="C1" s="116"/>
      <c r="D1" s="117" t="s">
        <v>83</v>
      </c>
      <c r="E1" s="117"/>
      <c r="F1" s="117"/>
      <c r="G1" s="117"/>
    </row>
    <row r="2" spans="1:7">
      <c r="A2" s="89" t="s">
        <v>34</v>
      </c>
      <c r="B2" s="89" t="s">
        <v>84</v>
      </c>
      <c r="C2" s="15" t="s">
        <v>85</v>
      </c>
      <c r="D2" s="15" t="s">
        <v>237</v>
      </c>
      <c r="E2" s="15" t="s">
        <v>86</v>
      </c>
      <c r="F2" s="15" t="s">
        <v>239</v>
      </c>
      <c r="G2" s="15" t="s">
        <v>240</v>
      </c>
    </row>
    <row r="3" spans="1:7">
      <c r="A3" s="89"/>
      <c r="B3" s="89"/>
      <c r="C3" s="15"/>
      <c r="D3" s="15" t="s">
        <v>238</v>
      </c>
      <c r="E3" s="15" t="s">
        <v>238</v>
      </c>
      <c r="F3" s="15"/>
      <c r="G3" s="15" t="s">
        <v>86</v>
      </c>
    </row>
    <row r="4" spans="1:7">
      <c r="A4" s="108">
        <v>39476</v>
      </c>
      <c r="B4" s="102" t="s">
        <v>91</v>
      </c>
      <c r="C4" s="101"/>
      <c r="D4" s="112">
        <v>595</v>
      </c>
      <c r="E4" s="113">
        <v>595</v>
      </c>
      <c r="F4" s="113" t="s">
        <v>234</v>
      </c>
      <c r="G4" s="113"/>
    </row>
    <row r="5" spans="1:7">
      <c r="A5" s="108">
        <v>39484</v>
      </c>
      <c r="B5" s="102" t="s">
        <v>92</v>
      </c>
      <c r="C5" s="101"/>
      <c r="D5" s="112">
        <v>1785</v>
      </c>
      <c r="E5" s="113">
        <v>1260</v>
      </c>
      <c r="F5" s="113" t="s">
        <v>234</v>
      </c>
      <c r="G5" s="113"/>
    </row>
    <row r="6" spans="1:7">
      <c r="A6" s="108">
        <v>39525</v>
      </c>
      <c r="B6" s="102" t="s">
        <v>93</v>
      </c>
      <c r="C6" s="101"/>
      <c r="D6" s="112">
        <v>1460</v>
      </c>
      <c r="E6" s="113">
        <v>1460</v>
      </c>
      <c r="F6" s="113" t="s">
        <v>234</v>
      </c>
      <c r="G6" s="113"/>
    </row>
    <row r="7" spans="1:7">
      <c r="A7" s="108">
        <v>39525</v>
      </c>
      <c r="B7" s="102" t="s">
        <v>94</v>
      </c>
      <c r="C7" s="101"/>
      <c r="D7" s="112">
        <v>5840</v>
      </c>
      <c r="E7" s="113">
        <v>5840</v>
      </c>
      <c r="F7" s="113" t="s">
        <v>235</v>
      </c>
      <c r="G7" s="113">
        <v>730</v>
      </c>
    </row>
    <row r="8" spans="1:7">
      <c r="A8" s="108">
        <v>39533</v>
      </c>
      <c r="B8" s="102">
        <v>88</v>
      </c>
      <c r="C8" s="101"/>
      <c r="D8" s="112">
        <v>250</v>
      </c>
      <c r="E8" s="113">
        <v>250</v>
      </c>
      <c r="F8" s="113" t="s">
        <v>234</v>
      </c>
      <c r="G8" s="113"/>
    </row>
    <row r="9" spans="1:7">
      <c r="A9" s="108">
        <v>39548</v>
      </c>
      <c r="B9" s="102" t="s">
        <v>95</v>
      </c>
      <c r="C9" s="101"/>
      <c r="D9" s="112">
        <v>17700</v>
      </c>
      <c r="E9" s="113">
        <v>17700</v>
      </c>
      <c r="F9" s="113" t="s">
        <v>234</v>
      </c>
      <c r="G9" s="113"/>
    </row>
    <row r="10" spans="1:7">
      <c r="A10" s="108">
        <v>39597</v>
      </c>
      <c r="B10" s="102" t="s">
        <v>96</v>
      </c>
      <c r="C10" s="101"/>
      <c r="D10" s="112">
        <v>16800</v>
      </c>
      <c r="E10" s="113">
        <v>16800</v>
      </c>
      <c r="F10" s="113" t="s">
        <v>234</v>
      </c>
      <c r="G10" s="113"/>
    </row>
    <row r="11" spans="1:7">
      <c r="A11" s="108">
        <v>39602</v>
      </c>
      <c r="B11" s="102" t="s">
        <v>97</v>
      </c>
      <c r="C11" s="101"/>
      <c r="D11" s="112">
        <v>8092</v>
      </c>
      <c r="E11" s="113">
        <v>1011.5</v>
      </c>
      <c r="F11" s="113" t="s">
        <v>234</v>
      </c>
      <c r="G11" s="113"/>
    </row>
    <row r="12" spans="1:7">
      <c r="A12" s="108">
        <v>39635</v>
      </c>
      <c r="B12" s="102" t="s">
        <v>98</v>
      </c>
      <c r="C12" s="101"/>
      <c r="D12" s="112">
        <v>595</v>
      </c>
      <c r="E12" s="113">
        <v>595</v>
      </c>
      <c r="F12" s="113" t="s">
        <v>234</v>
      </c>
      <c r="G12" s="113"/>
    </row>
    <row r="13" spans="1:7">
      <c r="A13" s="108">
        <v>39652</v>
      </c>
      <c r="B13" s="102" t="s">
        <v>99</v>
      </c>
      <c r="C13" s="101"/>
      <c r="D13" s="112">
        <v>1190</v>
      </c>
      <c r="E13" s="113">
        <v>1190</v>
      </c>
      <c r="F13" s="113" t="s">
        <v>234</v>
      </c>
      <c r="G13" s="113"/>
    </row>
    <row r="14" spans="1:7">
      <c r="A14" s="108">
        <v>39679</v>
      </c>
      <c r="B14" s="102" t="s">
        <v>100</v>
      </c>
      <c r="C14" s="101"/>
      <c r="D14" s="112">
        <v>595</v>
      </c>
      <c r="E14" s="113">
        <v>595</v>
      </c>
      <c r="F14" s="113" t="s">
        <v>234</v>
      </c>
      <c r="G14" s="113"/>
    </row>
    <row r="15" spans="1:7">
      <c r="A15" s="108">
        <v>39679</v>
      </c>
      <c r="B15" s="102" t="s">
        <v>101</v>
      </c>
      <c r="C15" s="101"/>
      <c r="D15" s="112">
        <v>595</v>
      </c>
      <c r="E15" s="113">
        <v>595</v>
      </c>
      <c r="F15" s="113" t="s">
        <v>234</v>
      </c>
      <c r="G15" s="113"/>
    </row>
    <row r="16" spans="1:7">
      <c r="A16" s="108">
        <v>39686</v>
      </c>
      <c r="B16" s="102" t="s">
        <v>102</v>
      </c>
      <c r="C16" s="101"/>
      <c r="D16" s="112">
        <v>27160</v>
      </c>
      <c r="E16" s="113">
        <v>13580</v>
      </c>
      <c r="F16" s="113" t="s">
        <v>235</v>
      </c>
      <c r="G16" s="113">
        <v>13580</v>
      </c>
    </row>
    <row r="17" spans="1:7">
      <c r="A17" s="108">
        <v>39688</v>
      </c>
      <c r="B17" s="102" t="s">
        <v>103</v>
      </c>
      <c r="C17" s="101"/>
      <c r="D17" s="112">
        <v>1785</v>
      </c>
      <c r="E17" s="113">
        <v>1785</v>
      </c>
      <c r="F17" s="113" t="s">
        <v>235</v>
      </c>
      <c r="G17" s="113">
        <v>1190</v>
      </c>
    </row>
    <row r="18" spans="1:7">
      <c r="A18" s="108">
        <v>39694</v>
      </c>
      <c r="B18" s="102" t="s">
        <v>104</v>
      </c>
      <c r="C18" s="101"/>
      <c r="D18" s="112">
        <v>3880</v>
      </c>
      <c r="E18" s="113">
        <v>3880</v>
      </c>
      <c r="F18" s="113" t="s">
        <v>234</v>
      </c>
      <c r="G18" s="113"/>
    </row>
    <row r="19" spans="1:7">
      <c r="A19" s="108">
        <v>39694</v>
      </c>
      <c r="B19" s="102" t="s">
        <v>105</v>
      </c>
      <c r="C19" s="101"/>
      <c r="D19" s="112">
        <v>3880</v>
      </c>
      <c r="E19" s="113">
        <v>3880</v>
      </c>
      <c r="F19" s="113" t="s">
        <v>234</v>
      </c>
      <c r="G19" s="113"/>
    </row>
    <row r="20" spans="1:7">
      <c r="A20" s="108">
        <v>39694</v>
      </c>
      <c r="B20" s="102" t="s">
        <v>106</v>
      </c>
      <c r="C20" s="101"/>
      <c r="D20" s="112">
        <v>7760</v>
      </c>
      <c r="E20" s="113">
        <v>7760</v>
      </c>
      <c r="F20" s="113" t="s">
        <v>234</v>
      </c>
      <c r="G20" s="113"/>
    </row>
    <row r="21" spans="1:7">
      <c r="A21" s="108">
        <v>39698</v>
      </c>
      <c r="B21" s="102" t="s">
        <v>107</v>
      </c>
      <c r="C21" s="101"/>
      <c r="D21" s="112">
        <v>1785</v>
      </c>
      <c r="E21" s="113">
        <v>1785</v>
      </c>
      <c r="F21" s="113" t="s">
        <v>234</v>
      </c>
      <c r="G21" s="113"/>
    </row>
    <row r="22" spans="1:7">
      <c r="A22" s="108">
        <v>39698</v>
      </c>
      <c r="B22" s="102" t="s">
        <v>108</v>
      </c>
      <c r="C22" s="101"/>
      <c r="D22" s="112">
        <v>595</v>
      </c>
      <c r="E22" s="113">
        <v>595</v>
      </c>
      <c r="F22" s="113" t="s">
        <v>234</v>
      </c>
      <c r="G22" s="113"/>
    </row>
    <row r="23" spans="1:7">
      <c r="A23" s="108">
        <v>39698</v>
      </c>
      <c r="B23" s="102" t="s">
        <v>109</v>
      </c>
      <c r="C23" s="101"/>
      <c r="D23" s="112">
        <v>2380</v>
      </c>
      <c r="E23" s="113">
        <v>2380</v>
      </c>
      <c r="F23" s="113" t="s">
        <v>234</v>
      </c>
      <c r="G23" s="113"/>
    </row>
    <row r="24" spans="1:7">
      <c r="A24" s="108">
        <v>39698</v>
      </c>
      <c r="B24" s="102" t="s">
        <v>110</v>
      </c>
      <c r="C24" s="101"/>
      <c r="D24" s="112">
        <v>7140</v>
      </c>
      <c r="E24" s="113">
        <v>7140</v>
      </c>
      <c r="F24" s="113" t="s">
        <v>234</v>
      </c>
      <c r="G24" s="113"/>
    </row>
    <row r="25" spans="1:7">
      <c r="A25" s="108">
        <v>39699</v>
      </c>
      <c r="B25" s="102" t="s">
        <v>111</v>
      </c>
      <c r="C25" s="101"/>
      <c r="D25" s="112">
        <v>3570</v>
      </c>
      <c r="E25" s="113">
        <v>3570</v>
      </c>
      <c r="F25" s="113" t="s">
        <v>235</v>
      </c>
      <c r="G25" s="113">
        <v>2380</v>
      </c>
    </row>
    <row r="26" spans="1:7">
      <c r="A26" s="108">
        <v>39708</v>
      </c>
      <c r="B26" s="102" t="s">
        <v>112</v>
      </c>
      <c r="C26" s="101"/>
      <c r="D26" s="112">
        <v>3250</v>
      </c>
      <c r="E26" s="113">
        <v>3250</v>
      </c>
      <c r="F26" s="113" t="s">
        <v>234</v>
      </c>
      <c r="G26" s="113"/>
    </row>
    <row r="27" spans="1:7">
      <c r="A27" s="108">
        <v>39719</v>
      </c>
      <c r="B27" s="102" t="s">
        <v>113</v>
      </c>
      <c r="C27" s="101"/>
      <c r="D27" s="112">
        <v>4850</v>
      </c>
      <c r="E27" s="113">
        <v>4850</v>
      </c>
      <c r="F27" s="113" t="s">
        <v>234</v>
      </c>
      <c r="G27" s="113"/>
    </row>
    <row r="28" spans="1:7">
      <c r="A28" s="108">
        <v>39720</v>
      </c>
      <c r="B28" s="102" t="s">
        <v>114</v>
      </c>
      <c r="C28" s="101"/>
      <c r="D28" s="112">
        <v>2132.38</v>
      </c>
      <c r="E28" s="113">
        <v>2132.38</v>
      </c>
      <c r="F28" s="113" t="s">
        <v>234</v>
      </c>
      <c r="G28" s="113"/>
    </row>
    <row r="29" spans="1:7">
      <c r="A29" s="108">
        <v>39720</v>
      </c>
      <c r="B29" s="102" t="s">
        <v>115</v>
      </c>
      <c r="C29" s="101"/>
      <c r="D29" s="112">
        <v>1841</v>
      </c>
      <c r="E29" s="113">
        <v>1841</v>
      </c>
      <c r="F29" s="113" t="s">
        <v>234</v>
      </c>
      <c r="G29" s="113"/>
    </row>
    <row r="30" spans="1:7">
      <c r="A30" s="108">
        <v>39720</v>
      </c>
      <c r="B30" s="102" t="s">
        <v>116</v>
      </c>
      <c r="C30" s="101"/>
      <c r="D30" s="112">
        <v>4200</v>
      </c>
      <c r="E30" s="113">
        <v>4200</v>
      </c>
      <c r="F30" s="113" t="s">
        <v>234</v>
      </c>
      <c r="G30" s="113"/>
    </row>
    <row r="31" spans="1:7">
      <c r="A31" s="108">
        <v>39721</v>
      </c>
      <c r="B31" s="102" t="s">
        <v>117</v>
      </c>
      <c r="C31" s="101"/>
      <c r="D31" s="112">
        <v>22000</v>
      </c>
      <c r="E31" s="113">
        <v>22000</v>
      </c>
      <c r="F31" s="113" t="s">
        <v>234</v>
      </c>
      <c r="G31" s="113"/>
    </row>
    <row r="32" spans="1:7">
      <c r="A32" s="108">
        <v>39727</v>
      </c>
      <c r="B32" s="102" t="s">
        <v>118</v>
      </c>
      <c r="C32" s="101"/>
      <c r="D32" s="112">
        <v>1990</v>
      </c>
      <c r="E32" s="113">
        <v>1990</v>
      </c>
      <c r="F32" s="113" t="s">
        <v>234</v>
      </c>
      <c r="G32" s="113"/>
    </row>
    <row r="33" spans="1:7">
      <c r="A33" s="108">
        <v>39728</v>
      </c>
      <c r="B33" s="102" t="s">
        <v>119</v>
      </c>
      <c r="C33" s="101"/>
      <c r="D33" s="112">
        <v>978</v>
      </c>
      <c r="E33" s="113">
        <v>978</v>
      </c>
      <c r="F33" s="113" t="s">
        <v>234</v>
      </c>
      <c r="G33" s="113"/>
    </row>
    <row r="34" spans="1:7">
      <c r="A34" s="108">
        <v>39730</v>
      </c>
      <c r="B34" s="102" t="s">
        <v>120</v>
      </c>
      <c r="C34" s="101"/>
      <c r="D34" s="112">
        <v>1832</v>
      </c>
      <c r="E34" s="113">
        <v>1832</v>
      </c>
      <c r="F34" s="113" t="s">
        <v>234</v>
      </c>
      <c r="G34" s="113"/>
    </row>
    <row r="35" spans="1:7">
      <c r="A35" s="108">
        <v>39737</v>
      </c>
      <c r="B35" s="102" t="s">
        <v>121</v>
      </c>
      <c r="C35" s="101"/>
      <c r="D35" s="112">
        <v>1460</v>
      </c>
      <c r="E35" s="113">
        <v>1460</v>
      </c>
      <c r="F35" s="113" t="s">
        <v>234</v>
      </c>
      <c r="G35" s="113"/>
    </row>
    <row r="36" spans="1:7">
      <c r="A36" s="108">
        <v>39740</v>
      </c>
      <c r="B36" s="102" t="s">
        <v>122</v>
      </c>
      <c r="C36" s="101"/>
      <c r="D36" s="112">
        <v>7200</v>
      </c>
      <c r="E36" s="113">
        <v>7200</v>
      </c>
      <c r="F36" s="113" t="s">
        <v>234</v>
      </c>
      <c r="G36" s="113"/>
    </row>
    <row r="37" spans="1:7">
      <c r="A37" s="108">
        <v>39741</v>
      </c>
      <c r="B37" s="102" t="s">
        <v>123</v>
      </c>
      <c r="C37" s="101"/>
      <c r="D37" s="112">
        <v>3880</v>
      </c>
      <c r="E37" s="113">
        <v>3880</v>
      </c>
      <c r="F37" s="113" t="s">
        <v>234</v>
      </c>
      <c r="G37" s="113"/>
    </row>
    <row r="38" spans="1:7">
      <c r="A38" s="108">
        <v>39741</v>
      </c>
      <c r="B38" s="102" t="s">
        <v>124</v>
      </c>
      <c r="C38" s="101"/>
      <c r="D38" s="112">
        <v>3880</v>
      </c>
      <c r="E38" s="113">
        <v>3880</v>
      </c>
      <c r="F38" s="113" t="s">
        <v>234</v>
      </c>
      <c r="G38" s="113"/>
    </row>
    <row r="39" spans="1:7">
      <c r="A39" s="108">
        <v>39742</v>
      </c>
      <c r="B39" s="102" t="s">
        <v>125</v>
      </c>
      <c r="C39" s="101"/>
      <c r="D39" s="112">
        <v>4850</v>
      </c>
      <c r="E39" s="113">
        <v>4850</v>
      </c>
      <c r="F39" s="113" t="s">
        <v>234</v>
      </c>
      <c r="G39" s="113"/>
    </row>
    <row r="40" spans="1:7">
      <c r="A40" s="108">
        <v>39742</v>
      </c>
      <c r="B40" s="102" t="s">
        <v>126</v>
      </c>
      <c r="C40" s="101"/>
      <c r="D40" s="112">
        <v>4850</v>
      </c>
      <c r="E40" s="113">
        <v>4850</v>
      </c>
      <c r="F40" s="113" t="s">
        <v>234</v>
      </c>
      <c r="G40" s="113"/>
    </row>
    <row r="41" spans="1:7">
      <c r="A41" s="108">
        <v>39744</v>
      </c>
      <c r="B41" s="102" t="s">
        <v>127</v>
      </c>
      <c r="C41" s="101"/>
      <c r="D41" s="112">
        <v>1785</v>
      </c>
      <c r="E41" s="113">
        <v>1785</v>
      </c>
      <c r="F41" s="113" t="s">
        <v>235</v>
      </c>
      <c r="G41" s="113">
        <v>595</v>
      </c>
    </row>
    <row r="42" spans="1:7">
      <c r="A42" s="108">
        <v>39747</v>
      </c>
      <c r="B42" s="102" t="s">
        <v>128</v>
      </c>
      <c r="C42" s="101"/>
      <c r="D42" s="112">
        <v>14305</v>
      </c>
      <c r="E42" s="113">
        <v>14305</v>
      </c>
      <c r="F42" s="113" t="s">
        <v>235</v>
      </c>
      <c r="G42" s="113">
        <v>1920</v>
      </c>
    </row>
    <row r="43" spans="1:7">
      <c r="A43" s="108">
        <v>39748</v>
      </c>
      <c r="B43" s="102" t="s">
        <v>129</v>
      </c>
      <c r="C43" s="101"/>
      <c r="D43" s="112">
        <v>2690</v>
      </c>
      <c r="E43" s="113">
        <v>2690</v>
      </c>
      <c r="F43" s="113" t="s">
        <v>234</v>
      </c>
      <c r="G43" s="113"/>
    </row>
    <row r="44" spans="1:7">
      <c r="A44" s="108">
        <v>39748</v>
      </c>
      <c r="B44" s="102" t="s">
        <v>130</v>
      </c>
      <c r="C44" s="101"/>
      <c r="D44" s="112">
        <v>6500</v>
      </c>
      <c r="E44" s="113">
        <v>6500</v>
      </c>
      <c r="F44" s="113" t="s">
        <v>234</v>
      </c>
      <c r="G44" s="113"/>
    </row>
    <row r="45" spans="1:7">
      <c r="A45" s="108">
        <v>39749</v>
      </c>
      <c r="B45" s="102" t="s">
        <v>131</v>
      </c>
      <c r="C45" s="101"/>
      <c r="D45" s="112">
        <v>300</v>
      </c>
      <c r="E45" s="113">
        <v>300</v>
      </c>
      <c r="F45" s="113" t="s">
        <v>234</v>
      </c>
      <c r="G45" s="113"/>
    </row>
    <row r="46" spans="1:7">
      <c r="A46" s="108">
        <v>39749</v>
      </c>
      <c r="B46" s="102" t="s">
        <v>132</v>
      </c>
      <c r="C46" s="101"/>
      <c r="D46" s="112">
        <v>3980</v>
      </c>
      <c r="E46" s="113">
        <v>3980</v>
      </c>
      <c r="F46" s="113" t="s">
        <v>234</v>
      </c>
      <c r="G46" s="113"/>
    </row>
    <row r="47" spans="1:7">
      <c r="A47" s="108">
        <v>39750</v>
      </c>
      <c r="B47" s="102" t="s">
        <v>133</v>
      </c>
      <c r="C47" s="101"/>
      <c r="D47" s="112">
        <v>11800</v>
      </c>
      <c r="E47" s="113">
        <v>11800</v>
      </c>
      <c r="F47" s="113" t="s">
        <v>234</v>
      </c>
      <c r="G47" s="113"/>
    </row>
    <row r="48" spans="1:7">
      <c r="A48" s="108">
        <v>39750</v>
      </c>
      <c r="B48" s="102" t="s">
        <v>134</v>
      </c>
      <c r="C48" s="101"/>
      <c r="D48" s="112">
        <v>6500</v>
      </c>
      <c r="E48" s="113">
        <v>6500</v>
      </c>
      <c r="F48" s="113" t="s">
        <v>234</v>
      </c>
      <c r="G48" s="113"/>
    </row>
    <row r="49" spans="1:7">
      <c r="A49" s="108">
        <v>39751</v>
      </c>
      <c r="B49" s="102" t="s">
        <v>135</v>
      </c>
      <c r="C49" s="101"/>
      <c r="D49" s="112">
        <v>3880</v>
      </c>
      <c r="E49" s="113">
        <v>3880</v>
      </c>
      <c r="F49" s="113" t="s">
        <v>234</v>
      </c>
      <c r="G49" s="113"/>
    </row>
    <row r="50" spans="1:7">
      <c r="A50" s="108">
        <v>39751</v>
      </c>
      <c r="B50" s="102" t="s">
        <v>136</v>
      </c>
      <c r="C50" s="101"/>
      <c r="D50" s="112">
        <v>7760</v>
      </c>
      <c r="E50" s="113">
        <v>7760</v>
      </c>
      <c r="F50" s="113" t="s">
        <v>234</v>
      </c>
      <c r="G50" s="113"/>
    </row>
    <row r="51" spans="1:7">
      <c r="A51" s="108">
        <v>39751</v>
      </c>
      <c r="B51" s="102" t="s">
        <v>137</v>
      </c>
      <c r="C51" s="101"/>
      <c r="D51" s="112">
        <v>5015</v>
      </c>
      <c r="E51" s="113">
        <v>5015</v>
      </c>
      <c r="F51" s="113" t="s">
        <v>234</v>
      </c>
      <c r="G51" s="113"/>
    </row>
    <row r="52" spans="1:7">
      <c r="A52" s="108">
        <v>39751</v>
      </c>
      <c r="B52" s="102" t="s">
        <v>138</v>
      </c>
      <c r="C52" s="101"/>
      <c r="D52" s="112">
        <v>4120</v>
      </c>
      <c r="E52" s="113">
        <v>4120</v>
      </c>
      <c r="F52" s="113" t="s">
        <v>234</v>
      </c>
      <c r="G52" s="113"/>
    </row>
    <row r="53" spans="1:7">
      <c r="A53" s="108">
        <v>39751</v>
      </c>
      <c r="B53" s="102" t="s">
        <v>139</v>
      </c>
      <c r="C53" s="101"/>
      <c r="D53" s="112">
        <v>4120</v>
      </c>
      <c r="E53" s="113">
        <v>4120</v>
      </c>
      <c r="F53" s="113" t="s">
        <v>234</v>
      </c>
      <c r="G53" s="113"/>
    </row>
    <row r="54" spans="1:7">
      <c r="A54" s="108">
        <v>39756</v>
      </c>
      <c r="B54" s="102" t="s">
        <v>140</v>
      </c>
      <c r="C54" s="101"/>
      <c r="D54" s="112">
        <v>978</v>
      </c>
      <c r="E54" s="113">
        <v>978</v>
      </c>
      <c r="F54" s="113" t="s">
        <v>234</v>
      </c>
      <c r="G54" s="113"/>
    </row>
    <row r="55" spans="1:7">
      <c r="A55" s="108">
        <v>39757</v>
      </c>
      <c r="B55" s="102" t="s">
        <v>141</v>
      </c>
      <c r="C55" s="101"/>
      <c r="D55" s="112">
        <v>34460</v>
      </c>
      <c r="E55" s="113">
        <v>19460</v>
      </c>
      <c r="F55" s="113" t="s">
        <v>235</v>
      </c>
      <c r="G55" s="113">
        <v>9820</v>
      </c>
    </row>
    <row r="56" spans="1:7">
      <c r="A56" s="108">
        <v>39768</v>
      </c>
      <c r="B56" s="102" t="s">
        <v>142</v>
      </c>
      <c r="C56" s="101"/>
      <c r="D56" s="112">
        <v>1990</v>
      </c>
      <c r="E56" s="113">
        <v>1990</v>
      </c>
      <c r="F56" s="113" t="s">
        <v>234</v>
      </c>
      <c r="G56" s="113"/>
    </row>
    <row r="57" spans="1:7">
      <c r="A57" s="108">
        <v>39770</v>
      </c>
      <c r="B57" s="102" t="s">
        <v>143</v>
      </c>
      <c r="C57" s="101"/>
      <c r="D57" s="112">
        <v>3880</v>
      </c>
      <c r="E57" s="113">
        <v>3880</v>
      </c>
      <c r="F57" s="113" t="s">
        <v>234</v>
      </c>
      <c r="G57" s="113"/>
    </row>
    <row r="58" spans="1:7">
      <c r="A58" s="108">
        <v>39770</v>
      </c>
      <c r="B58" s="102" t="s">
        <v>144</v>
      </c>
      <c r="C58" s="101"/>
      <c r="D58" s="112">
        <v>3880</v>
      </c>
      <c r="E58" s="113">
        <v>3880</v>
      </c>
      <c r="F58" s="113" t="s">
        <v>234</v>
      </c>
      <c r="G58" s="113"/>
    </row>
    <row r="59" spans="1:7">
      <c r="A59" s="108">
        <v>39770</v>
      </c>
      <c r="B59" s="102" t="s">
        <v>145</v>
      </c>
      <c r="C59" s="101"/>
      <c r="D59" s="112">
        <v>9440</v>
      </c>
      <c r="E59" s="113">
        <v>9440</v>
      </c>
      <c r="F59" s="113" t="s">
        <v>234</v>
      </c>
      <c r="G59" s="113"/>
    </row>
    <row r="60" spans="1:7">
      <c r="A60" s="108">
        <v>39771</v>
      </c>
      <c r="B60" s="102" t="s">
        <v>146</v>
      </c>
      <c r="C60" s="101"/>
      <c r="D60" s="112">
        <v>46670</v>
      </c>
      <c r="E60" s="113">
        <v>46670</v>
      </c>
      <c r="F60" s="113" t="s">
        <v>235</v>
      </c>
      <c r="G60" s="113">
        <v>9700</v>
      </c>
    </row>
    <row r="61" spans="1:7">
      <c r="A61" s="108">
        <v>39772</v>
      </c>
      <c r="B61" s="102" t="s">
        <v>147</v>
      </c>
      <c r="C61" s="101"/>
      <c r="D61" s="112">
        <v>9490</v>
      </c>
      <c r="E61" s="113">
        <v>9490</v>
      </c>
      <c r="F61" s="113" t="s">
        <v>234</v>
      </c>
      <c r="G61" s="113"/>
    </row>
    <row r="62" spans="1:7">
      <c r="A62" s="108">
        <v>39775</v>
      </c>
      <c r="B62" s="102" t="s">
        <v>148</v>
      </c>
      <c r="C62" s="101"/>
      <c r="D62" s="112">
        <v>9100</v>
      </c>
      <c r="E62" s="113">
        <v>9100</v>
      </c>
      <c r="F62" s="113" t="s">
        <v>234</v>
      </c>
      <c r="G62" s="113"/>
    </row>
    <row r="63" spans="1:7">
      <c r="A63" s="108">
        <v>39775</v>
      </c>
      <c r="B63" s="102" t="s">
        <v>149</v>
      </c>
      <c r="C63" s="101"/>
      <c r="D63" s="112">
        <v>595</v>
      </c>
      <c r="E63" s="113">
        <v>595</v>
      </c>
      <c r="F63" s="113" t="s">
        <v>234</v>
      </c>
      <c r="G63" s="113"/>
    </row>
    <row r="64" spans="1:7">
      <c r="A64" s="108">
        <v>39776</v>
      </c>
      <c r="B64" s="102" t="s">
        <v>150</v>
      </c>
      <c r="C64" s="101"/>
      <c r="D64" s="112">
        <v>982</v>
      </c>
      <c r="E64" s="113">
        <v>982</v>
      </c>
      <c r="F64" s="113" t="s">
        <v>234</v>
      </c>
      <c r="G64" s="113"/>
    </row>
    <row r="65" spans="1:7">
      <c r="A65" s="108">
        <v>39776</v>
      </c>
      <c r="B65" s="102" t="s">
        <v>151</v>
      </c>
      <c r="C65" s="101"/>
      <c r="D65" s="112">
        <v>2380</v>
      </c>
      <c r="E65" s="113">
        <v>2380</v>
      </c>
      <c r="F65" s="113" t="s">
        <v>234</v>
      </c>
      <c r="G65" s="113"/>
    </row>
    <row r="66" spans="1:7">
      <c r="A66" s="108">
        <v>39779</v>
      </c>
      <c r="B66" s="102" t="s">
        <v>152</v>
      </c>
      <c r="C66" s="101"/>
      <c r="D66" s="112">
        <v>14890</v>
      </c>
      <c r="E66" s="113">
        <v>14890</v>
      </c>
      <c r="F66" s="113" t="s">
        <v>234</v>
      </c>
      <c r="G66" s="113"/>
    </row>
    <row r="67" spans="1:7">
      <c r="A67" s="108">
        <v>39782</v>
      </c>
      <c r="B67" s="102" t="s">
        <v>153</v>
      </c>
      <c r="C67" s="101"/>
      <c r="D67" s="112">
        <v>4120</v>
      </c>
      <c r="E67" s="113">
        <v>4120</v>
      </c>
      <c r="F67" s="113" t="s">
        <v>234</v>
      </c>
      <c r="G67" s="113"/>
    </row>
    <row r="68" spans="1:7">
      <c r="A68" s="108">
        <v>39782</v>
      </c>
      <c r="B68" s="102" t="s">
        <v>154</v>
      </c>
      <c r="C68" s="101"/>
      <c r="D68" s="112">
        <v>3250</v>
      </c>
      <c r="E68" s="113">
        <v>3250</v>
      </c>
      <c r="F68" s="113" t="s">
        <v>234</v>
      </c>
      <c r="G68" s="113"/>
    </row>
    <row r="69" spans="1:7">
      <c r="A69" s="108">
        <v>39785</v>
      </c>
      <c r="B69" s="102" t="s">
        <v>155</v>
      </c>
      <c r="C69" s="101"/>
      <c r="D69" s="112">
        <v>9700</v>
      </c>
      <c r="E69" s="113">
        <v>9700</v>
      </c>
      <c r="F69" s="113" t="s">
        <v>234</v>
      </c>
      <c r="G69" s="113"/>
    </row>
    <row r="70" spans="1:7">
      <c r="A70" s="108">
        <v>39786</v>
      </c>
      <c r="B70" s="102" t="s">
        <v>156</v>
      </c>
      <c r="C70" s="101"/>
      <c r="D70" s="112">
        <v>1785</v>
      </c>
      <c r="E70" s="113">
        <v>1785</v>
      </c>
      <c r="F70" s="113" t="s">
        <v>234</v>
      </c>
      <c r="G70" s="113"/>
    </row>
    <row r="71" spans="1:7">
      <c r="A71" s="108">
        <v>39792</v>
      </c>
      <c r="B71" s="102" t="s">
        <v>157</v>
      </c>
      <c r="C71" s="101"/>
      <c r="D71" s="112">
        <v>5765</v>
      </c>
      <c r="E71" s="113">
        <v>5765</v>
      </c>
      <c r="F71" s="113" t="s">
        <v>235</v>
      </c>
      <c r="G71" s="113">
        <v>595</v>
      </c>
    </row>
    <row r="72" spans="1:7">
      <c r="A72" s="108">
        <v>39797</v>
      </c>
      <c r="B72" s="102" t="s">
        <v>158</v>
      </c>
      <c r="C72" s="101"/>
      <c r="D72" s="112">
        <v>1300</v>
      </c>
      <c r="E72" s="113">
        <v>1300</v>
      </c>
      <c r="F72" s="113" t="s">
        <v>234</v>
      </c>
      <c r="G72" s="113"/>
    </row>
    <row r="73" spans="1:7">
      <c r="A73" s="108">
        <v>39803</v>
      </c>
      <c r="B73" s="102" t="s">
        <v>159</v>
      </c>
      <c r="C73" s="101"/>
      <c r="D73" s="112">
        <v>20975</v>
      </c>
      <c r="E73" s="113">
        <v>20975</v>
      </c>
      <c r="F73" s="113" t="s">
        <v>234</v>
      </c>
      <c r="G73" s="113"/>
    </row>
    <row r="74" spans="1:7">
      <c r="A74" s="108">
        <v>39803</v>
      </c>
      <c r="B74" s="102" t="s">
        <v>160</v>
      </c>
      <c r="C74" s="101"/>
      <c r="D74" s="112">
        <v>982</v>
      </c>
      <c r="E74" s="113">
        <v>982</v>
      </c>
      <c r="F74" s="113" t="s">
        <v>234</v>
      </c>
      <c r="G74" s="113"/>
    </row>
    <row r="75" spans="1:7">
      <c r="A75" s="108">
        <v>39803</v>
      </c>
      <c r="B75" s="102" t="s">
        <v>161</v>
      </c>
      <c r="C75" s="101"/>
      <c r="D75" s="112">
        <v>3025</v>
      </c>
      <c r="E75" s="113">
        <v>3025</v>
      </c>
      <c r="F75" s="113" t="s">
        <v>234</v>
      </c>
      <c r="G75" s="113"/>
    </row>
    <row r="76" spans="1:7">
      <c r="A76" s="108">
        <v>39811</v>
      </c>
      <c r="B76" s="102" t="s">
        <v>162</v>
      </c>
      <c r="C76" s="101"/>
      <c r="D76" s="112">
        <v>1990</v>
      </c>
      <c r="E76" s="113">
        <v>1990</v>
      </c>
      <c r="F76" s="113" t="s">
        <v>234</v>
      </c>
      <c r="G76" s="113"/>
    </row>
    <row r="77" spans="1:7">
      <c r="A77" s="109"/>
      <c r="B77" s="110"/>
      <c r="C77" s="111" t="s">
        <v>4</v>
      </c>
      <c r="D77" s="114">
        <f>SUM(D4:D76)</f>
        <v>449007.38</v>
      </c>
      <c r="E77" s="115">
        <f>SUM(E4:E76)</f>
        <v>412821.88</v>
      </c>
      <c r="F77" s="115" t="s">
        <v>236</v>
      </c>
      <c r="G77" s="115">
        <f>SUM(G4:G76)</f>
        <v>40510</v>
      </c>
    </row>
  </sheetData>
  <mergeCells count="2">
    <mergeCell ref="A1:C1"/>
    <mergeCell ref="D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H72"/>
  <sheetViews>
    <sheetView showGridLines="0" workbookViewId="0">
      <selection activeCell="C4" sqref="C4:C71"/>
    </sheetView>
  </sheetViews>
  <sheetFormatPr defaultRowHeight="15"/>
  <cols>
    <col min="1" max="1" width="9.85546875" style="80" bestFit="1" customWidth="1"/>
    <col min="2" max="2" width="17.42578125" style="88" bestFit="1" customWidth="1"/>
    <col min="3" max="3" width="36.42578125" style="80" bestFit="1" customWidth="1"/>
    <col min="4" max="4" width="9.42578125" style="80" bestFit="1" customWidth="1"/>
    <col min="5" max="5" width="10.28515625" style="80" bestFit="1" customWidth="1"/>
    <col min="6" max="7" width="11.7109375" style="80" bestFit="1" customWidth="1"/>
    <col min="8" max="8" width="10.28515625" style="80" bestFit="1" customWidth="1"/>
    <col min="9" max="16384" width="9.140625" style="80"/>
  </cols>
  <sheetData>
    <row r="1" spans="1:8">
      <c r="A1" s="116" t="s">
        <v>163</v>
      </c>
      <c r="B1" s="116"/>
      <c r="C1" s="116"/>
      <c r="D1" s="117" t="s">
        <v>83</v>
      </c>
      <c r="E1" s="117"/>
      <c r="F1" s="117"/>
      <c r="G1" s="117"/>
      <c r="H1" s="117"/>
    </row>
    <row r="2" spans="1:8">
      <c r="A2" s="15" t="s">
        <v>34</v>
      </c>
      <c r="B2" s="89" t="s">
        <v>84</v>
      </c>
      <c r="C2" s="15" t="s">
        <v>85</v>
      </c>
      <c r="D2" s="15" t="s">
        <v>86</v>
      </c>
      <c r="E2" s="15" t="s">
        <v>87</v>
      </c>
      <c r="F2" s="15" t="s">
        <v>88</v>
      </c>
      <c r="G2" s="15" t="s">
        <v>89</v>
      </c>
      <c r="H2" s="15" t="s">
        <v>90</v>
      </c>
    </row>
    <row r="3" spans="1:8">
      <c r="A3" s="15"/>
      <c r="B3" s="89"/>
      <c r="C3" s="15"/>
      <c r="D3" s="15" t="s">
        <v>31</v>
      </c>
      <c r="E3" s="15"/>
      <c r="F3" s="15"/>
      <c r="G3" s="15"/>
      <c r="H3" s="15"/>
    </row>
    <row r="4" spans="1:8">
      <c r="A4" s="100">
        <v>36496</v>
      </c>
      <c r="B4" s="102" t="s">
        <v>164</v>
      </c>
      <c r="C4" s="101"/>
      <c r="D4" s="103">
        <v>50.4</v>
      </c>
      <c r="E4" s="104"/>
      <c r="F4" s="104"/>
      <c r="G4" s="104"/>
      <c r="H4" s="103">
        <v>50.4</v>
      </c>
    </row>
    <row r="5" spans="1:8">
      <c r="A5" s="100">
        <v>36616</v>
      </c>
      <c r="B5" s="105">
        <v>62000023</v>
      </c>
      <c r="C5" s="101"/>
      <c r="D5" s="103">
        <v>347.27</v>
      </c>
      <c r="E5" s="104"/>
      <c r="F5" s="104"/>
      <c r="G5" s="104"/>
      <c r="H5" s="103">
        <v>347.27</v>
      </c>
    </row>
    <row r="6" spans="1:8">
      <c r="A6" s="100">
        <v>36666</v>
      </c>
      <c r="B6" s="105">
        <v>62000050</v>
      </c>
      <c r="C6" s="101"/>
      <c r="D6" s="103">
        <v>659</v>
      </c>
      <c r="E6" s="104"/>
      <c r="F6" s="104"/>
      <c r="G6" s="104"/>
      <c r="H6" s="103">
        <v>659</v>
      </c>
    </row>
    <row r="7" spans="1:8">
      <c r="A7" s="100">
        <v>36724</v>
      </c>
      <c r="B7" s="105">
        <v>62000126</v>
      </c>
      <c r="C7" s="101"/>
      <c r="D7" s="103">
        <v>6984.9</v>
      </c>
      <c r="E7" s="104"/>
      <c r="F7" s="104"/>
      <c r="G7" s="104"/>
      <c r="H7" s="103">
        <v>6984.9</v>
      </c>
    </row>
    <row r="8" spans="1:8">
      <c r="A8" s="100">
        <v>36885</v>
      </c>
      <c r="B8" s="105">
        <v>62000120</v>
      </c>
      <c r="C8" s="101"/>
      <c r="D8" s="103">
        <v>1146.57</v>
      </c>
      <c r="E8" s="104"/>
      <c r="F8" s="104"/>
      <c r="G8" s="104"/>
      <c r="H8" s="103">
        <v>1146.57</v>
      </c>
    </row>
    <row r="9" spans="1:8">
      <c r="A9" s="100">
        <v>36891</v>
      </c>
      <c r="B9" s="105">
        <v>62000126</v>
      </c>
      <c r="C9" s="101"/>
      <c r="D9" s="103">
        <v>11641.5</v>
      </c>
      <c r="E9" s="104"/>
      <c r="F9" s="104"/>
      <c r="G9" s="104"/>
      <c r="H9" s="103">
        <v>11641.5</v>
      </c>
    </row>
    <row r="10" spans="1:8">
      <c r="A10" s="100">
        <v>36981</v>
      </c>
      <c r="B10" s="105">
        <v>62001026</v>
      </c>
      <c r="C10" s="101"/>
      <c r="D10" s="103">
        <v>2444.4</v>
      </c>
      <c r="E10" s="104"/>
      <c r="F10" s="104"/>
      <c r="G10" s="104"/>
      <c r="H10" s="103">
        <v>2444.4</v>
      </c>
    </row>
    <row r="11" spans="1:8">
      <c r="A11" s="100">
        <v>37144</v>
      </c>
      <c r="B11" s="105">
        <v>62001114</v>
      </c>
      <c r="C11" s="101"/>
      <c r="D11" s="103">
        <v>1710.14</v>
      </c>
      <c r="E11" s="104"/>
      <c r="F11" s="104"/>
      <c r="G11" s="104"/>
      <c r="H11" s="103">
        <v>1710.14</v>
      </c>
    </row>
    <row r="12" spans="1:8">
      <c r="A12" s="100">
        <v>37333</v>
      </c>
      <c r="B12" s="105">
        <v>62002056</v>
      </c>
      <c r="C12" s="101"/>
      <c r="D12" s="103">
        <v>139</v>
      </c>
      <c r="E12" s="104"/>
      <c r="F12" s="104"/>
      <c r="G12" s="104"/>
      <c r="H12" s="103">
        <v>139</v>
      </c>
    </row>
    <row r="13" spans="1:8">
      <c r="A13" s="100">
        <v>37376</v>
      </c>
      <c r="B13" s="105">
        <v>62002083</v>
      </c>
      <c r="C13" s="101"/>
      <c r="D13" s="103">
        <v>225.94</v>
      </c>
      <c r="E13" s="104"/>
      <c r="F13" s="104"/>
      <c r="G13" s="104"/>
      <c r="H13" s="103">
        <v>225.94</v>
      </c>
    </row>
    <row r="14" spans="1:8">
      <c r="A14" s="100">
        <v>37391</v>
      </c>
      <c r="B14" s="105">
        <v>62002094</v>
      </c>
      <c r="C14" s="101"/>
      <c r="D14" s="103">
        <v>1086.6199999999999</v>
      </c>
      <c r="E14" s="104"/>
      <c r="F14" s="104"/>
      <c r="G14" s="104"/>
      <c r="H14" s="103">
        <v>1086.6199999999999</v>
      </c>
    </row>
    <row r="15" spans="1:8">
      <c r="A15" s="100">
        <v>37417</v>
      </c>
      <c r="B15" s="105">
        <v>62002113</v>
      </c>
      <c r="C15" s="101"/>
      <c r="D15" s="103">
        <v>785.3</v>
      </c>
      <c r="E15" s="104"/>
      <c r="F15" s="104"/>
      <c r="G15" s="104"/>
      <c r="H15" s="103">
        <v>785.3</v>
      </c>
    </row>
    <row r="16" spans="1:8">
      <c r="A16" s="100">
        <v>37431</v>
      </c>
      <c r="B16" s="105">
        <v>62002123</v>
      </c>
      <c r="C16" s="101"/>
      <c r="D16" s="103">
        <v>82</v>
      </c>
      <c r="E16" s="104"/>
      <c r="F16" s="104"/>
      <c r="G16" s="104"/>
      <c r="H16" s="103">
        <v>82</v>
      </c>
    </row>
    <row r="17" spans="1:8">
      <c r="A17" s="100">
        <v>37539</v>
      </c>
      <c r="B17" s="105">
        <v>62002202</v>
      </c>
      <c r="C17" s="101"/>
      <c r="D17" s="103">
        <v>77</v>
      </c>
      <c r="E17" s="104"/>
      <c r="F17" s="104"/>
      <c r="G17" s="104"/>
      <c r="H17" s="103">
        <v>77</v>
      </c>
    </row>
    <row r="18" spans="1:8">
      <c r="A18" s="100">
        <v>37615</v>
      </c>
      <c r="B18" s="105">
        <v>62002144</v>
      </c>
      <c r="C18" s="101"/>
      <c r="D18" s="103">
        <v>12</v>
      </c>
      <c r="E18" s="104"/>
      <c r="F18" s="104"/>
      <c r="G18" s="104"/>
      <c r="H18" s="103">
        <v>12</v>
      </c>
    </row>
    <row r="19" spans="1:8">
      <c r="A19" s="100">
        <v>37651</v>
      </c>
      <c r="B19" s="105">
        <v>62003019</v>
      </c>
      <c r="C19" s="101"/>
      <c r="D19" s="103">
        <v>17.5</v>
      </c>
      <c r="E19" s="104"/>
      <c r="F19" s="104"/>
      <c r="G19" s="104"/>
      <c r="H19" s="103">
        <v>17.5</v>
      </c>
    </row>
    <row r="20" spans="1:8">
      <c r="A20" s="100">
        <v>37672</v>
      </c>
      <c r="B20" s="105">
        <v>62003014</v>
      </c>
      <c r="C20" s="101"/>
      <c r="D20" s="103">
        <v>17.3</v>
      </c>
      <c r="E20" s="104"/>
      <c r="F20" s="104"/>
      <c r="G20" s="104"/>
      <c r="H20" s="103">
        <v>17.3</v>
      </c>
    </row>
    <row r="21" spans="1:8">
      <c r="A21" s="100">
        <v>37680</v>
      </c>
      <c r="B21" s="105">
        <v>6203053</v>
      </c>
      <c r="C21" s="101"/>
      <c r="D21" s="103">
        <v>68</v>
      </c>
      <c r="E21" s="104"/>
      <c r="F21" s="104"/>
      <c r="G21" s="104"/>
      <c r="H21" s="103">
        <v>68</v>
      </c>
    </row>
    <row r="22" spans="1:8">
      <c r="A22" s="100">
        <v>37772</v>
      </c>
      <c r="B22" s="105">
        <v>6003050</v>
      </c>
      <c r="C22" s="101"/>
      <c r="D22" s="103">
        <v>0.01</v>
      </c>
      <c r="E22" s="104"/>
      <c r="F22" s="104"/>
      <c r="G22" s="104"/>
      <c r="H22" s="103">
        <v>0.01</v>
      </c>
    </row>
    <row r="23" spans="1:8">
      <c r="A23" s="100">
        <v>37782</v>
      </c>
      <c r="B23" s="105">
        <v>12003292</v>
      </c>
      <c r="C23" s="101"/>
      <c r="D23" s="103">
        <v>480</v>
      </c>
      <c r="E23" s="104"/>
      <c r="F23" s="104"/>
      <c r="G23" s="104"/>
      <c r="H23" s="103">
        <v>480</v>
      </c>
    </row>
    <row r="24" spans="1:8">
      <c r="A24" s="100">
        <v>37798</v>
      </c>
      <c r="B24" s="105">
        <v>12003305</v>
      </c>
      <c r="C24" s="101"/>
      <c r="D24" s="103">
        <v>3660</v>
      </c>
      <c r="E24" s="104"/>
      <c r="F24" s="104"/>
      <c r="G24" s="104"/>
      <c r="H24" s="103">
        <v>3660</v>
      </c>
    </row>
    <row r="25" spans="1:8">
      <c r="A25" s="100">
        <v>37922</v>
      </c>
      <c r="B25" s="105">
        <v>62003109</v>
      </c>
      <c r="C25" s="101"/>
      <c r="D25" s="103">
        <v>520.86</v>
      </c>
      <c r="E25" s="104"/>
      <c r="F25" s="104"/>
      <c r="G25" s="104"/>
      <c r="H25" s="103">
        <v>520.86</v>
      </c>
    </row>
    <row r="26" spans="1:8">
      <c r="A26" s="100">
        <v>37955</v>
      </c>
      <c r="B26" s="105">
        <v>62003091</v>
      </c>
      <c r="C26" s="101"/>
      <c r="D26" s="103">
        <v>1532.65</v>
      </c>
      <c r="E26" s="104"/>
      <c r="F26" s="104"/>
      <c r="G26" s="104"/>
      <c r="H26" s="103">
        <v>1532.65</v>
      </c>
    </row>
    <row r="27" spans="1:8">
      <c r="A27" s="100">
        <v>37955</v>
      </c>
      <c r="B27" s="105">
        <v>62003093</v>
      </c>
      <c r="C27" s="101"/>
      <c r="D27" s="103">
        <v>295.91000000000003</v>
      </c>
      <c r="E27" s="104"/>
      <c r="F27" s="104"/>
      <c r="G27" s="104"/>
      <c r="H27" s="103">
        <v>295.91000000000003</v>
      </c>
    </row>
    <row r="28" spans="1:8">
      <c r="A28" s="100">
        <v>37998</v>
      </c>
      <c r="B28" s="105">
        <v>62004003</v>
      </c>
      <c r="C28" s="101"/>
      <c r="D28" s="103">
        <v>472.19</v>
      </c>
      <c r="E28" s="104"/>
      <c r="F28" s="104"/>
      <c r="G28" s="104"/>
      <c r="H28" s="103">
        <v>472.19</v>
      </c>
    </row>
    <row r="29" spans="1:8">
      <c r="A29" s="100">
        <v>37998</v>
      </c>
      <c r="B29" s="105">
        <v>62004004</v>
      </c>
      <c r="C29" s="101"/>
      <c r="D29" s="103">
        <v>18.79</v>
      </c>
      <c r="E29" s="104"/>
      <c r="F29" s="104"/>
      <c r="G29" s="104"/>
      <c r="H29" s="103">
        <v>18.79</v>
      </c>
    </row>
    <row r="30" spans="1:8">
      <c r="A30" s="100">
        <v>38011</v>
      </c>
      <c r="B30" s="105">
        <v>62004001</v>
      </c>
      <c r="C30" s="101"/>
      <c r="D30" s="103">
        <v>299.8</v>
      </c>
      <c r="E30" s="104"/>
      <c r="F30" s="104"/>
      <c r="G30" s="104"/>
      <c r="H30" s="103">
        <v>299.8</v>
      </c>
    </row>
    <row r="31" spans="1:8">
      <c r="A31" s="100">
        <v>38017</v>
      </c>
      <c r="B31" s="105">
        <v>62004025</v>
      </c>
      <c r="C31" s="101"/>
      <c r="D31" s="103">
        <v>2471.88</v>
      </c>
      <c r="E31" s="104"/>
      <c r="F31" s="104"/>
      <c r="G31" s="104"/>
      <c r="H31" s="103">
        <v>2471.88</v>
      </c>
    </row>
    <row r="32" spans="1:8">
      <c r="A32" s="100">
        <v>38027</v>
      </c>
      <c r="B32" s="105">
        <v>62004010</v>
      </c>
      <c r="C32" s="101"/>
      <c r="D32" s="103">
        <v>369.95</v>
      </c>
      <c r="E32" s="104"/>
      <c r="F32" s="104"/>
      <c r="G32" s="104"/>
      <c r="H32" s="103">
        <v>369.95</v>
      </c>
    </row>
    <row r="33" spans="1:8">
      <c r="A33" s="100">
        <v>38071</v>
      </c>
      <c r="B33" s="105">
        <v>62004015</v>
      </c>
      <c r="C33" s="101"/>
      <c r="D33" s="103">
        <v>659</v>
      </c>
      <c r="E33" s="104"/>
      <c r="F33" s="104"/>
      <c r="G33" s="104"/>
      <c r="H33" s="103">
        <v>659</v>
      </c>
    </row>
    <row r="34" spans="1:8">
      <c r="A34" s="100">
        <v>38076</v>
      </c>
      <c r="B34" s="105">
        <v>62004008</v>
      </c>
      <c r="C34" s="101"/>
      <c r="D34" s="103">
        <v>327.62</v>
      </c>
      <c r="E34" s="104"/>
      <c r="F34" s="104"/>
      <c r="G34" s="104"/>
      <c r="H34" s="103">
        <v>327.62</v>
      </c>
    </row>
    <row r="35" spans="1:8">
      <c r="A35" s="100">
        <v>38077</v>
      </c>
      <c r="B35" s="105">
        <v>62004073</v>
      </c>
      <c r="C35" s="101"/>
      <c r="D35" s="103">
        <v>3400</v>
      </c>
      <c r="E35" s="104"/>
      <c r="F35" s="104"/>
      <c r="G35" s="104"/>
      <c r="H35" s="103">
        <v>3400</v>
      </c>
    </row>
    <row r="36" spans="1:8">
      <c r="A36" s="100">
        <v>38077</v>
      </c>
      <c r="B36" s="105">
        <v>62004074</v>
      </c>
      <c r="C36" s="101"/>
      <c r="D36" s="103">
        <v>2550</v>
      </c>
      <c r="E36" s="104"/>
      <c r="F36" s="104"/>
      <c r="G36" s="104"/>
      <c r="H36" s="103">
        <v>2550</v>
      </c>
    </row>
    <row r="37" spans="1:8">
      <c r="A37" s="100">
        <v>38087</v>
      </c>
      <c r="B37" s="105">
        <v>62004016</v>
      </c>
      <c r="C37" s="101"/>
      <c r="D37" s="103">
        <v>53.95</v>
      </c>
      <c r="E37" s="104"/>
      <c r="F37" s="104"/>
      <c r="G37" s="104"/>
      <c r="H37" s="103">
        <v>53.95</v>
      </c>
    </row>
    <row r="38" spans="1:8">
      <c r="A38" s="100">
        <v>38352</v>
      </c>
      <c r="B38" s="105">
        <v>62004294</v>
      </c>
      <c r="C38" s="101"/>
      <c r="D38" s="103">
        <v>22760</v>
      </c>
      <c r="E38" s="104"/>
      <c r="F38" s="104"/>
      <c r="G38" s="104"/>
      <c r="H38" s="103">
        <v>22760</v>
      </c>
    </row>
    <row r="39" spans="1:8">
      <c r="A39" s="100">
        <v>38373</v>
      </c>
      <c r="B39" s="105">
        <v>62004092</v>
      </c>
      <c r="C39" s="101"/>
      <c r="D39" s="103">
        <v>459.84</v>
      </c>
      <c r="E39" s="104"/>
      <c r="F39" s="104"/>
      <c r="G39" s="104"/>
      <c r="H39" s="103">
        <v>459.84</v>
      </c>
    </row>
    <row r="40" spans="1:8">
      <c r="A40" s="100">
        <v>38407</v>
      </c>
      <c r="B40" s="105">
        <v>62005032</v>
      </c>
      <c r="C40" s="101"/>
      <c r="D40" s="103">
        <v>24045</v>
      </c>
      <c r="E40" s="104"/>
      <c r="F40" s="104"/>
      <c r="G40" s="104"/>
      <c r="H40" s="103">
        <v>24045</v>
      </c>
    </row>
    <row r="41" spans="1:8">
      <c r="A41" s="100">
        <v>38413</v>
      </c>
      <c r="B41" s="105">
        <v>12005166</v>
      </c>
      <c r="C41" s="101"/>
      <c r="D41" s="103">
        <v>2232</v>
      </c>
      <c r="E41" s="104"/>
      <c r="F41" s="104"/>
      <c r="G41" s="104"/>
      <c r="H41" s="103">
        <v>2232</v>
      </c>
    </row>
    <row r="42" spans="1:8">
      <c r="A42" s="100">
        <v>38448</v>
      </c>
      <c r="B42" s="105">
        <v>62004319</v>
      </c>
      <c r="C42" s="101"/>
      <c r="D42" s="103">
        <v>22943.5</v>
      </c>
      <c r="E42" s="104"/>
      <c r="F42" s="104"/>
      <c r="G42" s="104"/>
      <c r="H42" s="103">
        <v>22943.5</v>
      </c>
    </row>
    <row r="43" spans="1:8">
      <c r="A43" s="100">
        <v>38467</v>
      </c>
      <c r="B43" s="105">
        <v>32004479</v>
      </c>
      <c r="C43" s="101"/>
      <c r="D43" s="103">
        <v>3600</v>
      </c>
      <c r="E43" s="104"/>
      <c r="F43" s="104"/>
      <c r="G43" s="104"/>
      <c r="H43" s="103">
        <v>3600</v>
      </c>
    </row>
    <row r="44" spans="1:8">
      <c r="A44" s="100">
        <v>38497</v>
      </c>
      <c r="B44" s="105">
        <v>62005089</v>
      </c>
      <c r="C44" s="101"/>
      <c r="D44" s="103">
        <v>45465</v>
      </c>
      <c r="E44" s="104"/>
      <c r="F44" s="104"/>
      <c r="G44" s="104"/>
      <c r="H44" s="103">
        <v>45465</v>
      </c>
    </row>
    <row r="45" spans="1:8">
      <c r="A45" s="100">
        <v>38625</v>
      </c>
      <c r="B45" s="105">
        <v>62005206</v>
      </c>
      <c r="C45" s="101"/>
      <c r="D45" s="103">
        <v>5116</v>
      </c>
      <c r="E45" s="104"/>
      <c r="F45" s="104"/>
      <c r="G45" s="104"/>
      <c r="H45" s="103">
        <v>5116</v>
      </c>
    </row>
    <row r="46" spans="1:8">
      <c r="A46" s="100">
        <v>38986</v>
      </c>
      <c r="B46" s="105">
        <v>383</v>
      </c>
      <c r="C46" s="101"/>
      <c r="D46" s="103">
        <v>1734</v>
      </c>
      <c r="E46" s="104"/>
      <c r="F46" s="104"/>
      <c r="G46" s="104"/>
      <c r="H46" s="103">
        <v>1734</v>
      </c>
    </row>
    <row r="47" spans="1:8">
      <c r="A47" s="100">
        <v>39082</v>
      </c>
      <c r="B47" s="105" t="s">
        <v>165</v>
      </c>
      <c r="C47" s="101"/>
      <c r="D47" s="103">
        <v>6006</v>
      </c>
      <c r="E47" s="104"/>
      <c r="F47" s="104"/>
      <c r="G47" s="104"/>
      <c r="H47" s="103">
        <v>6006</v>
      </c>
    </row>
    <row r="48" spans="1:8">
      <c r="A48" s="100">
        <v>39082</v>
      </c>
      <c r="B48" s="105" t="s">
        <v>166</v>
      </c>
      <c r="C48" s="101"/>
      <c r="D48" s="103">
        <v>20987</v>
      </c>
      <c r="E48" s="104"/>
      <c r="F48" s="104"/>
      <c r="G48" s="104"/>
      <c r="H48" s="103">
        <v>20987</v>
      </c>
    </row>
    <row r="49" spans="1:8">
      <c r="A49" s="100">
        <v>39168</v>
      </c>
      <c r="B49" s="105" t="s">
        <v>167</v>
      </c>
      <c r="C49" s="101"/>
      <c r="D49" s="103">
        <v>10566</v>
      </c>
      <c r="E49" s="104"/>
      <c r="F49" s="104"/>
      <c r="G49" s="104"/>
      <c r="H49" s="103">
        <v>10566</v>
      </c>
    </row>
    <row r="50" spans="1:8">
      <c r="A50" s="100">
        <v>39233</v>
      </c>
      <c r="B50" s="105">
        <v>5005924828</v>
      </c>
      <c r="C50" s="101"/>
      <c r="D50" s="103">
        <v>1472</v>
      </c>
      <c r="E50" s="104"/>
      <c r="F50" s="104"/>
      <c r="G50" s="104"/>
      <c r="H50" s="103">
        <v>1472</v>
      </c>
    </row>
    <row r="51" spans="1:8">
      <c r="A51" s="100">
        <v>39447</v>
      </c>
      <c r="B51" s="102" t="s">
        <v>168</v>
      </c>
      <c r="C51" s="101"/>
      <c r="D51" s="103">
        <v>3816.4</v>
      </c>
      <c r="E51" s="104"/>
      <c r="F51" s="104"/>
      <c r="G51" s="104"/>
      <c r="H51" s="103">
        <v>3816.4</v>
      </c>
    </row>
    <row r="52" spans="1:8">
      <c r="A52" s="100">
        <v>39507</v>
      </c>
      <c r="B52" s="105">
        <v>301</v>
      </c>
      <c r="C52" s="101"/>
      <c r="D52" s="103">
        <v>360</v>
      </c>
      <c r="E52" s="104"/>
      <c r="F52" s="104"/>
      <c r="G52" s="104"/>
      <c r="H52" s="103">
        <v>360</v>
      </c>
    </row>
    <row r="53" spans="1:8">
      <c r="A53" s="100">
        <v>39562</v>
      </c>
      <c r="B53" s="105" t="s">
        <v>169</v>
      </c>
      <c r="C53" s="101"/>
      <c r="D53" s="103">
        <v>12916.5</v>
      </c>
      <c r="E53" s="104"/>
      <c r="F53" s="104"/>
      <c r="G53" s="104"/>
      <c r="H53" s="103">
        <v>12916.5</v>
      </c>
    </row>
    <row r="54" spans="1:8">
      <c r="A54" s="100">
        <v>39629</v>
      </c>
      <c r="B54" s="105" t="s">
        <v>170</v>
      </c>
      <c r="C54" s="101"/>
      <c r="D54" s="103">
        <v>36800</v>
      </c>
      <c r="E54" s="104"/>
      <c r="F54" s="104"/>
      <c r="G54" s="104"/>
      <c r="H54" s="103">
        <v>36800</v>
      </c>
    </row>
    <row r="55" spans="1:8">
      <c r="A55" s="100">
        <v>39691</v>
      </c>
      <c r="B55" s="105" t="s">
        <v>171</v>
      </c>
      <c r="C55" s="101"/>
      <c r="D55" s="103">
        <v>1250</v>
      </c>
      <c r="E55" s="104"/>
      <c r="F55" s="104"/>
      <c r="G55" s="104"/>
      <c r="H55" s="103">
        <v>1250</v>
      </c>
    </row>
    <row r="56" spans="1:8">
      <c r="A56" s="100">
        <v>39711</v>
      </c>
      <c r="B56" s="105" t="s">
        <v>172</v>
      </c>
      <c r="C56" s="101"/>
      <c r="D56" s="103">
        <v>3220</v>
      </c>
      <c r="E56" s="104"/>
      <c r="F56" s="104"/>
      <c r="G56" s="104"/>
      <c r="H56" s="103">
        <v>3220</v>
      </c>
    </row>
    <row r="57" spans="1:8">
      <c r="A57" s="100">
        <v>39715</v>
      </c>
      <c r="B57" s="105" t="s">
        <v>173</v>
      </c>
      <c r="C57" s="101"/>
      <c r="D57" s="103">
        <v>26787.33</v>
      </c>
      <c r="E57" s="104"/>
      <c r="F57" s="104"/>
      <c r="G57" s="104"/>
      <c r="H57" s="103">
        <v>26787.33</v>
      </c>
    </row>
    <row r="58" spans="1:8">
      <c r="A58" s="100">
        <v>39735</v>
      </c>
      <c r="B58" s="105" t="s">
        <v>174</v>
      </c>
      <c r="C58" s="101"/>
      <c r="D58" s="103">
        <v>4241</v>
      </c>
      <c r="E58" s="103">
        <v>4241</v>
      </c>
      <c r="F58" s="104"/>
      <c r="G58" s="104"/>
      <c r="H58" s="104"/>
    </row>
    <row r="59" spans="1:8">
      <c r="A59" s="100">
        <v>39736</v>
      </c>
      <c r="B59" s="105" t="s">
        <v>175</v>
      </c>
      <c r="C59" s="101"/>
      <c r="D59" s="103">
        <v>7497</v>
      </c>
      <c r="E59" s="103">
        <v>7497</v>
      </c>
      <c r="F59" s="104"/>
      <c r="G59" s="104"/>
      <c r="H59" s="104"/>
    </row>
    <row r="60" spans="1:8">
      <c r="A60" s="100">
        <v>39743</v>
      </c>
      <c r="B60" s="105" t="s">
        <v>176</v>
      </c>
      <c r="C60" s="101"/>
      <c r="D60" s="103">
        <v>6582</v>
      </c>
      <c r="E60" s="103">
        <v>6582</v>
      </c>
      <c r="F60" s="104"/>
      <c r="G60" s="104"/>
      <c r="H60" s="104"/>
    </row>
    <row r="61" spans="1:8">
      <c r="A61" s="100">
        <v>39752</v>
      </c>
      <c r="B61" s="106">
        <v>40094</v>
      </c>
      <c r="C61" s="101"/>
      <c r="D61" s="103">
        <v>1510.85</v>
      </c>
      <c r="E61" s="104"/>
      <c r="F61" s="104"/>
      <c r="G61" s="103">
        <v>1510.85</v>
      </c>
      <c r="H61" s="104"/>
    </row>
    <row r="62" spans="1:8">
      <c r="A62" s="100">
        <v>39763</v>
      </c>
      <c r="B62" s="105" t="s">
        <v>177</v>
      </c>
      <c r="C62" s="101"/>
      <c r="D62" s="103">
        <v>5304</v>
      </c>
      <c r="E62" s="103">
        <v>5304</v>
      </c>
      <c r="F62" s="104"/>
      <c r="G62" s="104"/>
      <c r="H62" s="104"/>
    </row>
    <row r="63" spans="1:8">
      <c r="A63" s="100">
        <v>39765</v>
      </c>
      <c r="B63" s="105" t="s">
        <v>178</v>
      </c>
      <c r="C63" s="101"/>
      <c r="D63" s="103">
        <v>3167</v>
      </c>
      <c r="E63" s="103">
        <v>3167</v>
      </c>
      <c r="F63" s="104"/>
      <c r="G63" s="104"/>
      <c r="H63" s="104"/>
    </row>
    <row r="64" spans="1:8">
      <c r="A64" s="100">
        <v>39768</v>
      </c>
      <c r="B64" s="105" t="s">
        <v>179</v>
      </c>
      <c r="C64" s="101"/>
      <c r="D64" s="103">
        <v>750</v>
      </c>
      <c r="E64" s="104"/>
      <c r="F64" s="103">
        <v>750</v>
      </c>
      <c r="G64" s="104"/>
      <c r="H64" s="104"/>
    </row>
    <row r="65" spans="1:8">
      <c r="A65" s="100">
        <v>39768</v>
      </c>
      <c r="B65" s="105" t="s">
        <v>180</v>
      </c>
      <c r="C65" s="101"/>
      <c r="D65" s="103">
        <v>180</v>
      </c>
      <c r="E65" s="104"/>
      <c r="F65" s="103">
        <v>180</v>
      </c>
      <c r="G65" s="104"/>
      <c r="H65" s="104"/>
    </row>
    <row r="66" spans="1:8">
      <c r="A66" s="100">
        <v>39776</v>
      </c>
      <c r="B66" s="105" t="s">
        <v>181</v>
      </c>
      <c r="C66" s="101"/>
      <c r="D66" s="103">
        <v>2703</v>
      </c>
      <c r="E66" s="103">
        <v>2703</v>
      </c>
      <c r="F66" s="104"/>
      <c r="G66" s="104"/>
      <c r="H66" s="104"/>
    </row>
    <row r="67" spans="1:8">
      <c r="A67" s="100">
        <v>39786</v>
      </c>
      <c r="B67" s="105" t="s">
        <v>182</v>
      </c>
      <c r="C67" s="101"/>
      <c r="D67" s="103">
        <v>2168</v>
      </c>
      <c r="E67" s="103">
        <v>2168</v>
      </c>
      <c r="F67" s="104"/>
      <c r="G67" s="104"/>
      <c r="H67" s="104"/>
    </row>
    <row r="68" spans="1:8">
      <c r="A68" s="100">
        <v>39813</v>
      </c>
      <c r="B68" s="106">
        <v>40155</v>
      </c>
      <c r="C68" s="101"/>
      <c r="D68" s="103">
        <v>5157</v>
      </c>
      <c r="E68" s="103">
        <v>5157</v>
      </c>
      <c r="F68" s="104"/>
      <c r="G68" s="104"/>
      <c r="H68" s="104"/>
    </row>
    <row r="69" spans="1:8">
      <c r="A69" s="100">
        <v>39813</v>
      </c>
      <c r="B69" s="106">
        <v>40155</v>
      </c>
      <c r="C69" s="101"/>
      <c r="D69" s="103">
        <v>5000</v>
      </c>
      <c r="E69" s="103">
        <v>5000</v>
      </c>
      <c r="F69" s="104"/>
      <c r="G69" s="104"/>
      <c r="H69" s="104"/>
    </row>
    <row r="70" spans="1:8">
      <c r="A70" s="100">
        <v>39813</v>
      </c>
      <c r="B70" s="106">
        <v>40155</v>
      </c>
      <c r="C70" s="101"/>
      <c r="D70" s="103">
        <v>2381</v>
      </c>
      <c r="E70" s="103">
        <v>2381</v>
      </c>
      <c r="F70" s="104"/>
      <c r="G70" s="104"/>
      <c r="H70" s="104"/>
    </row>
    <row r="71" spans="1:8">
      <c r="A71" s="100">
        <v>39813</v>
      </c>
      <c r="B71" s="106">
        <v>40155</v>
      </c>
      <c r="C71" s="101"/>
      <c r="D71" s="103">
        <v>1200</v>
      </c>
      <c r="E71" s="103">
        <v>1200</v>
      </c>
      <c r="F71" s="104"/>
      <c r="G71" s="104"/>
      <c r="H71" s="104"/>
    </row>
    <row r="72" spans="1:8">
      <c r="A72" s="91"/>
      <c r="B72" s="92"/>
      <c r="C72" s="93"/>
      <c r="D72" s="94">
        <f>SUM(D4:D71)</f>
        <v>344984.86999999994</v>
      </c>
      <c r="E72" s="94">
        <f>SUM(E4:E71)</f>
        <v>45400</v>
      </c>
      <c r="F72" s="94">
        <f>SUM(F4:F71)</f>
        <v>930</v>
      </c>
      <c r="G72" s="94">
        <f>SUM(G4:G71)</f>
        <v>1510.85</v>
      </c>
      <c r="H72" s="94">
        <f>SUM(H4:H71)</f>
        <v>297144.01999999996</v>
      </c>
    </row>
  </sheetData>
  <mergeCells count="2">
    <mergeCell ref="A1:C1"/>
    <mergeCell ref="D1:H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3:E37"/>
  <sheetViews>
    <sheetView showGridLines="0" workbookViewId="0">
      <selection activeCell="B4" sqref="B4"/>
    </sheetView>
  </sheetViews>
  <sheetFormatPr defaultRowHeight="15"/>
  <cols>
    <col min="1" max="1" width="11.7109375" style="80" customWidth="1"/>
    <col min="2" max="2" width="30.28515625" style="80" bestFit="1" customWidth="1"/>
    <col min="3" max="3" width="12.7109375" style="80" bestFit="1" customWidth="1"/>
    <col min="4" max="4" width="9.85546875" style="80" bestFit="1" customWidth="1"/>
    <col min="5" max="5" width="9.5703125" style="80" bestFit="1" customWidth="1"/>
    <col min="6" max="16384" width="9.140625" style="80"/>
  </cols>
  <sheetData>
    <row r="3" spans="1:5">
      <c r="A3" s="79"/>
      <c r="B3" s="118" t="s">
        <v>256</v>
      </c>
      <c r="C3" s="118"/>
      <c r="D3" s="82" t="s">
        <v>76</v>
      </c>
      <c r="E3" s="82"/>
    </row>
    <row r="4" spans="1:5">
      <c r="A4" s="81" t="s">
        <v>33</v>
      </c>
      <c r="B4" s="79"/>
      <c r="C4" s="79"/>
      <c r="D4" s="79"/>
      <c r="E4" s="79"/>
    </row>
    <row r="5" spans="1:5">
      <c r="A5" s="14" t="s">
        <v>34</v>
      </c>
      <c r="B5" s="14" t="s">
        <v>32</v>
      </c>
      <c r="C5" s="14"/>
      <c r="D5" s="14" t="s">
        <v>35</v>
      </c>
      <c r="E5" s="14" t="s">
        <v>36</v>
      </c>
    </row>
    <row r="6" spans="1:5">
      <c r="A6" s="84">
        <v>38991</v>
      </c>
      <c r="B6" s="19" t="s">
        <v>259</v>
      </c>
      <c r="C6" s="19" t="s">
        <v>37</v>
      </c>
      <c r="D6" s="19"/>
      <c r="E6" s="19">
        <v>50000</v>
      </c>
    </row>
    <row r="7" spans="1:5">
      <c r="A7" s="85">
        <v>39759</v>
      </c>
      <c r="B7" s="6" t="s">
        <v>77</v>
      </c>
      <c r="C7" s="6" t="s">
        <v>37</v>
      </c>
      <c r="D7" s="6"/>
      <c r="E7" s="83">
        <v>1597.82</v>
      </c>
    </row>
    <row r="8" spans="1:5">
      <c r="A8" s="84">
        <v>39789</v>
      </c>
      <c r="B8" s="19" t="s">
        <v>260</v>
      </c>
      <c r="C8" s="19" t="s">
        <v>37</v>
      </c>
      <c r="D8" s="19"/>
      <c r="E8" s="19">
        <v>3100</v>
      </c>
    </row>
    <row r="9" spans="1:5">
      <c r="A9" s="85">
        <v>39797</v>
      </c>
      <c r="B9" s="6" t="s">
        <v>261</v>
      </c>
      <c r="C9" s="6" t="s">
        <v>37</v>
      </c>
      <c r="D9" s="6"/>
      <c r="E9" s="83">
        <v>4820</v>
      </c>
    </row>
    <row r="10" spans="1:5">
      <c r="A10" s="84">
        <v>39797</v>
      </c>
      <c r="B10" s="19" t="s">
        <v>262</v>
      </c>
      <c r="C10" s="19" t="s">
        <v>37</v>
      </c>
      <c r="D10" s="19"/>
      <c r="E10" s="19">
        <v>300</v>
      </c>
    </row>
    <row r="11" spans="1:5">
      <c r="A11" s="85">
        <v>39811</v>
      </c>
      <c r="B11" s="6" t="s">
        <v>263</v>
      </c>
      <c r="C11" s="6" t="s">
        <v>78</v>
      </c>
      <c r="D11" s="6">
        <v>16000</v>
      </c>
      <c r="E11" s="83"/>
    </row>
    <row r="12" spans="1:5">
      <c r="A12" s="84">
        <v>39811</v>
      </c>
      <c r="B12" s="19" t="s">
        <v>263</v>
      </c>
      <c r="C12" s="19" t="s">
        <v>78</v>
      </c>
      <c r="D12" s="19">
        <v>27000</v>
      </c>
      <c r="E12" s="19"/>
    </row>
    <row r="13" spans="1:5">
      <c r="A13" s="85">
        <v>39813</v>
      </c>
      <c r="B13" s="6" t="s">
        <v>79</v>
      </c>
      <c r="C13" s="6" t="s">
        <v>80</v>
      </c>
      <c r="D13" s="6"/>
      <c r="E13" s="83">
        <v>1400</v>
      </c>
    </row>
    <row r="14" spans="1:5">
      <c r="A14" s="84">
        <v>39813</v>
      </c>
      <c r="B14" s="19" t="s">
        <v>79</v>
      </c>
      <c r="C14" s="19" t="s">
        <v>80</v>
      </c>
      <c r="D14" s="19"/>
      <c r="E14" s="19">
        <v>6745</v>
      </c>
    </row>
    <row r="15" spans="1:5">
      <c r="A15" s="85">
        <v>39813</v>
      </c>
      <c r="B15" s="6" t="s">
        <v>79</v>
      </c>
      <c r="C15" s="6" t="s">
        <v>80</v>
      </c>
      <c r="D15" s="6"/>
      <c r="E15" s="83">
        <v>11950</v>
      </c>
    </row>
    <row r="16" spans="1:5">
      <c r="A16" s="84">
        <v>39813</v>
      </c>
      <c r="B16" s="19" t="s">
        <v>79</v>
      </c>
      <c r="C16" s="19" t="s">
        <v>80</v>
      </c>
      <c r="D16" s="19"/>
      <c r="E16" s="19">
        <v>6245</v>
      </c>
    </row>
    <row r="17" spans="1:5">
      <c r="A17" s="85">
        <v>39813</v>
      </c>
      <c r="B17" s="6" t="s">
        <v>79</v>
      </c>
      <c r="C17" s="6" t="s">
        <v>80</v>
      </c>
      <c r="D17" s="6"/>
      <c r="E17" s="83">
        <v>3500</v>
      </c>
    </row>
    <row r="18" spans="1:5">
      <c r="A18" s="84">
        <v>39813</v>
      </c>
      <c r="B18" s="19" t="s">
        <v>79</v>
      </c>
      <c r="C18" s="19" t="s">
        <v>80</v>
      </c>
      <c r="D18" s="19"/>
      <c r="E18" s="19">
        <v>3500</v>
      </c>
    </row>
    <row r="19" spans="1:5">
      <c r="A19" s="85">
        <v>39813</v>
      </c>
      <c r="B19" s="6" t="s">
        <v>79</v>
      </c>
      <c r="C19" s="6" t="s">
        <v>80</v>
      </c>
      <c r="D19" s="6"/>
      <c r="E19" s="83">
        <v>3200</v>
      </c>
    </row>
    <row r="20" spans="1:5">
      <c r="A20" s="84">
        <v>39813</v>
      </c>
      <c r="B20" s="19" t="s">
        <v>79</v>
      </c>
      <c r="C20" s="19" t="s">
        <v>80</v>
      </c>
      <c r="D20" s="19"/>
      <c r="E20" s="19">
        <v>2100</v>
      </c>
    </row>
    <row r="21" spans="1:5">
      <c r="A21" s="85">
        <v>39813</v>
      </c>
      <c r="B21" s="6" t="s">
        <v>79</v>
      </c>
      <c r="C21" s="6" t="s">
        <v>80</v>
      </c>
      <c r="D21" s="6"/>
      <c r="E21" s="83">
        <v>4500</v>
      </c>
    </row>
    <row r="22" spans="1:5">
      <c r="A22" s="84">
        <v>39813</v>
      </c>
      <c r="B22" s="19" t="s">
        <v>79</v>
      </c>
      <c r="C22" s="19" t="s">
        <v>80</v>
      </c>
      <c r="D22" s="19"/>
      <c r="E22" s="19">
        <v>8000</v>
      </c>
    </row>
    <row r="23" spans="1:5">
      <c r="A23" s="85">
        <v>39813</v>
      </c>
      <c r="B23" s="6" t="s">
        <v>79</v>
      </c>
      <c r="C23" s="6" t="s">
        <v>80</v>
      </c>
      <c r="D23" s="6"/>
      <c r="E23" s="83">
        <v>8000</v>
      </c>
    </row>
    <row r="24" spans="1:5">
      <c r="A24" s="84">
        <v>39813</v>
      </c>
      <c r="B24" s="19" t="s">
        <v>79</v>
      </c>
      <c r="C24" s="19" t="s">
        <v>80</v>
      </c>
      <c r="D24" s="19"/>
      <c r="E24" s="19">
        <v>2491</v>
      </c>
    </row>
    <row r="25" spans="1:5">
      <c r="A25" s="85">
        <v>39813</v>
      </c>
      <c r="B25" s="6" t="s">
        <v>79</v>
      </c>
      <c r="C25" s="6" t="s">
        <v>80</v>
      </c>
      <c r="D25" s="6"/>
      <c r="E25" s="83">
        <v>4300</v>
      </c>
    </row>
    <row r="26" spans="1:5">
      <c r="A26" s="84">
        <v>39813</v>
      </c>
      <c r="B26" s="19" t="s">
        <v>79</v>
      </c>
      <c r="C26" s="19" t="s">
        <v>80</v>
      </c>
      <c r="D26" s="19"/>
      <c r="E26" s="19">
        <v>2500</v>
      </c>
    </row>
    <row r="27" spans="1:5">
      <c r="A27" s="85">
        <v>39813</v>
      </c>
      <c r="B27" s="6" t="s">
        <v>79</v>
      </c>
      <c r="C27" s="6" t="s">
        <v>80</v>
      </c>
      <c r="D27" s="6"/>
      <c r="E27" s="83">
        <v>1375</v>
      </c>
    </row>
    <row r="28" spans="1:5">
      <c r="A28" s="84">
        <v>39813</v>
      </c>
      <c r="B28" s="19" t="s">
        <v>79</v>
      </c>
      <c r="C28" s="19" t="s">
        <v>80</v>
      </c>
      <c r="D28" s="19"/>
      <c r="E28" s="19">
        <v>4151</v>
      </c>
    </row>
    <row r="29" spans="1:5">
      <c r="A29" s="85">
        <v>39813</v>
      </c>
      <c r="B29" s="6" t="s">
        <v>79</v>
      </c>
      <c r="C29" s="6" t="s">
        <v>80</v>
      </c>
      <c r="D29" s="6"/>
      <c r="E29" s="83">
        <v>3750</v>
      </c>
    </row>
    <row r="30" spans="1:5">
      <c r="A30" s="84">
        <v>39813</v>
      </c>
      <c r="B30" s="19" t="s">
        <v>79</v>
      </c>
      <c r="C30" s="19" t="s">
        <v>80</v>
      </c>
      <c r="D30" s="19"/>
      <c r="E30" s="19">
        <v>2450</v>
      </c>
    </row>
    <row r="31" spans="1:5">
      <c r="A31" s="85">
        <v>39813</v>
      </c>
      <c r="B31" s="6" t="s">
        <v>79</v>
      </c>
      <c r="C31" s="6" t="s">
        <v>80</v>
      </c>
      <c r="D31" s="6"/>
      <c r="E31" s="83">
        <v>3250</v>
      </c>
    </row>
    <row r="32" spans="1:5">
      <c r="A32" s="84">
        <v>39813</v>
      </c>
      <c r="B32" s="19" t="s">
        <v>79</v>
      </c>
      <c r="C32" s="19" t="s">
        <v>80</v>
      </c>
      <c r="D32" s="19"/>
      <c r="E32" s="19">
        <v>2500</v>
      </c>
    </row>
    <row r="33" spans="1:5">
      <c r="A33" s="85">
        <v>39813</v>
      </c>
      <c r="B33" s="6" t="s">
        <v>81</v>
      </c>
      <c r="C33" s="6" t="s">
        <v>80</v>
      </c>
      <c r="D33" s="6"/>
      <c r="E33" s="83">
        <v>1500</v>
      </c>
    </row>
    <row r="34" spans="1:5" ht="15.75" thickBot="1">
      <c r="A34" s="84">
        <v>39813</v>
      </c>
      <c r="B34" s="19" t="s">
        <v>81</v>
      </c>
      <c r="C34" s="19" t="s">
        <v>80</v>
      </c>
      <c r="D34" s="19"/>
      <c r="E34" s="19">
        <v>19000</v>
      </c>
    </row>
    <row r="35" spans="1:5" ht="15.75" thickBot="1">
      <c r="A35" s="3"/>
      <c r="B35" s="3" t="s">
        <v>38</v>
      </c>
      <c r="C35" s="3"/>
      <c r="D35" s="3">
        <v>221763.64</v>
      </c>
      <c r="E35" s="3"/>
    </row>
    <row r="36" spans="1:5" s="95" customFormat="1" ht="12.75" thickBot="1">
      <c r="A36" s="119" t="s">
        <v>39</v>
      </c>
      <c r="B36" s="119"/>
      <c r="C36" s="119"/>
      <c r="D36" s="90">
        <v>43000</v>
      </c>
      <c r="E36" s="90">
        <v>166224.82</v>
      </c>
    </row>
    <row r="37" spans="1:5" ht="15.75" thickBot="1">
      <c r="A37" s="87"/>
      <c r="B37" s="87" t="s">
        <v>40</v>
      </c>
      <c r="C37" s="87"/>
      <c r="D37" s="3">
        <v>344988.46</v>
      </c>
      <c r="E37" s="3"/>
    </row>
  </sheetData>
  <mergeCells count="2">
    <mergeCell ref="B3:C3"/>
    <mergeCell ref="A36:C3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A3:E10"/>
  <sheetViews>
    <sheetView showGridLines="0" workbookViewId="0">
      <selection activeCell="B4" sqref="B4"/>
    </sheetView>
  </sheetViews>
  <sheetFormatPr defaultRowHeight="15"/>
  <cols>
    <col min="1" max="1" width="11.7109375" style="80" customWidth="1"/>
    <col min="2" max="2" width="30.28515625" style="80" bestFit="1" customWidth="1"/>
    <col min="3" max="3" width="12.7109375" style="80" bestFit="1" customWidth="1"/>
    <col min="4" max="4" width="9.85546875" style="80" bestFit="1" customWidth="1"/>
    <col min="5" max="5" width="9.5703125" style="80" bestFit="1" customWidth="1"/>
    <col min="6" max="16384" width="9.140625" style="80"/>
  </cols>
  <sheetData>
    <row r="3" spans="1:5">
      <c r="A3" s="79"/>
      <c r="B3" s="118" t="s">
        <v>256</v>
      </c>
      <c r="C3" s="118"/>
      <c r="D3" s="82" t="s">
        <v>76</v>
      </c>
      <c r="E3" s="82"/>
    </row>
    <row r="4" spans="1:5">
      <c r="A4" s="81" t="s">
        <v>33</v>
      </c>
      <c r="B4" s="79"/>
      <c r="C4" s="79"/>
      <c r="D4" s="79"/>
      <c r="E4" s="79"/>
    </row>
    <row r="5" spans="1:5">
      <c r="A5" s="14" t="s">
        <v>34</v>
      </c>
      <c r="B5" s="14" t="s">
        <v>32</v>
      </c>
      <c r="C5" s="14"/>
      <c r="D5" s="14" t="s">
        <v>35</v>
      </c>
      <c r="E5" s="14" t="s">
        <v>36</v>
      </c>
    </row>
    <row r="6" spans="1:5">
      <c r="A6" s="84">
        <v>39004</v>
      </c>
      <c r="B6" s="19" t="s">
        <v>264</v>
      </c>
      <c r="C6" s="19" t="s">
        <v>78</v>
      </c>
      <c r="D6" s="57">
        <v>1376.9</v>
      </c>
      <c r="E6" s="19"/>
    </row>
    <row r="7" spans="1:5" ht="15.75" thickBot="1">
      <c r="A7" s="85">
        <v>39005</v>
      </c>
      <c r="B7" s="6" t="s">
        <v>183</v>
      </c>
      <c r="C7" s="6" t="s">
        <v>78</v>
      </c>
      <c r="D7" s="83">
        <v>688.45</v>
      </c>
      <c r="E7" s="83"/>
    </row>
    <row r="8" spans="1:5" ht="15.75" thickBot="1">
      <c r="A8" s="3"/>
      <c r="B8" s="3" t="s">
        <v>38</v>
      </c>
      <c r="C8" s="3"/>
      <c r="D8" s="86">
        <v>15265.46</v>
      </c>
      <c r="E8" s="3"/>
    </row>
    <row r="9" spans="1:5" s="95" customFormat="1" ht="12.75" thickBot="1">
      <c r="A9" s="119" t="s">
        <v>39</v>
      </c>
      <c r="B9" s="119"/>
      <c r="C9" s="119"/>
      <c r="D9" s="90">
        <v>2065.35</v>
      </c>
      <c r="E9" s="90"/>
    </row>
    <row r="10" spans="1:5" ht="15.75" thickBot="1">
      <c r="A10" s="87"/>
      <c r="B10" s="87" t="s">
        <v>40</v>
      </c>
      <c r="C10" s="87"/>
      <c r="D10" s="86">
        <v>13200.11</v>
      </c>
      <c r="E10" s="3"/>
    </row>
  </sheetData>
  <mergeCells count="2">
    <mergeCell ref="B3:C3"/>
    <mergeCell ref="A9:C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wksGenerator11">
    <tabColor rgb="FF92D050"/>
  </sheetPr>
  <dimension ref="A5:I75"/>
  <sheetViews>
    <sheetView showGridLines="0" topLeftCell="A45" workbookViewId="0">
      <selection activeCell="B78" sqref="B78"/>
    </sheetView>
  </sheetViews>
  <sheetFormatPr defaultRowHeight="12.75"/>
  <cols>
    <col min="1" max="1" width="7.42578125" style="27" bestFit="1" customWidth="1"/>
    <col min="2" max="2" width="30.85546875" style="5" bestFit="1" customWidth="1"/>
    <col min="3" max="3" width="11.42578125" style="65" customWidth="1"/>
    <col min="4" max="4" width="10.140625" style="65" customWidth="1"/>
    <col min="5" max="5" width="9.5703125" style="12" customWidth="1"/>
    <col min="6" max="6" width="9.42578125" style="12" customWidth="1"/>
    <col min="7" max="7" width="10.140625" style="12" customWidth="1"/>
    <col min="8" max="8" width="11.28515625" style="12" customWidth="1"/>
    <col min="9" max="16384" width="9.140625" style="5"/>
  </cols>
  <sheetData>
    <row r="5" spans="1:9">
      <c r="A5" s="11" t="s">
        <v>0</v>
      </c>
      <c r="B5" s="2"/>
    </row>
    <row r="7" spans="1:9" ht="22.5">
      <c r="A7" s="13" t="s">
        <v>2</v>
      </c>
      <c r="B7" s="14" t="s">
        <v>3</v>
      </c>
      <c r="C7" s="66" t="s">
        <v>1</v>
      </c>
      <c r="D7" s="56" t="s">
        <v>242</v>
      </c>
      <c r="E7" s="56">
        <v>2006</v>
      </c>
      <c r="F7" s="56" t="s">
        <v>60</v>
      </c>
      <c r="G7" s="56" t="s">
        <v>61</v>
      </c>
      <c r="H7" s="15" t="s">
        <v>4</v>
      </c>
      <c r="I7" s="15" t="s">
        <v>75</v>
      </c>
    </row>
    <row r="9" spans="1:9">
      <c r="A9" s="4" t="s">
        <v>56</v>
      </c>
      <c r="B9" s="4"/>
    </row>
    <row r="10" spans="1:9">
      <c r="A10" s="54"/>
      <c r="B10" s="64" t="s">
        <v>256</v>
      </c>
      <c r="C10" s="67">
        <v>13299</v>
      </c>
      <c r="D10" s="67">
        <v>0</v>
      </c>
      <c r="E10" s="57">
        <v>18620</v>
      </c>
      <c r="F10" s="57">
        <v>2250</v>
      </c>
      <c r="G10" s="57">
        <v>0</v>
      </c>
      <c r="H10" s="57">
        <f>SUM(E10:G10)</f>
        <v>20870</v>
      </c>
      <c r="I10" s="57">
        <f>C10-H10</f>
        <v>-7571</v>
      </c>
    </row>
    <row r="11" spans="1:9">
      <c r="A11" s="29"/>
      <c r="B11" s="62" t="s">
        <v>62</v>
      </c>
      <c r="C11" s="76">
        <v>145160</v>
      </c>
      <c r="D11" s="76">
        <v>0</v>
      </c>
      <c r="E11" s="77">
        <v>31668</v>
      </c>
      <c r="F11" s="77">
        <v>31668</v>
      </c>
      <c r="G11" s="77">
        <v>31668</v>
      </c>
      <c r="H11" s="77">
        <f>SUM(E11:G11)</f>
        <v>95004</v>
      </c>
      <c r="I11" s="77">
        <f>C11-H11</f>
        <v>50156</v>
      </c>
    </row>
    <row r="12" spans="1:9">
      <c r="A12" s="54"/>
      <c r="B12" s="64" t="s">
        <v>265</v>
      </c>
      <c r="C12" s="67">
        <v>224161.12</v>
      </c>
      <c r="D12" s="67">
        <v>0</v>
      </c>
      <c r="E12" s="57">
        <v>0</v>
      </c>
      <c r="F12" s="57">
        <v>0</v>
      </c>
      <c r="G12" s="57">
        <v>107000</v>
      </c>
      <c r="H12" s="57">
        <f>SUM(E12:G12)</f>
        <v>107000</v>
      </c>
      <c r="I12" s="57">
        <f>C12-H12</f>
        <v>117161.12</v>
      </c>
    </row>
    <row r="13" spans="1:9">
      <c r="B13" s="60" t="s">
        <v>16</v>
      </c>
      <c r="C13" s="71">
        <f t="shared" ref="C13:I13" si="0">SUM(C10:C12)</f>
        <v>382620.12</v>
      </c>
      <c r="D13" s="59">
        <f t="shared" si="0"/>
        <v>0</v>
      </c>
      <c r="E13" s="59">
        <f t="shared" si="0"/>
        <v>50288</v>
      </c>
      <c r="F13" s="59">
        <f t="shared" si="0"/>
        <v>33918</v>
      </c>
      <c r="G13" s="59">
        <f t="shared" si="0"/>
        <v>138668</v>
      </c>
      <c r="H13" s="59">
        <f t="shared" si="0"/>
        <v>222874</v>
      </c>
      <c r="I13" s="59">
        <f t="shared" si="0"/>
        <v>159746.12</v>
      </c>
    </row>
    <row r="14" spans="1:9" ht="2.1" customHeight="1"/>
    <row r="15" spans="1:9">
      <c r="A15" s="4" t="s">
        <v>57</v>
      </c>
      <c r="B15" s="4"/>
    </row>
    <row r="16" spans="1:9">
      <c r="A16" s="54"/>
      <c r="B16" s="64" t="s">
        <v>266</v>
      </c>
      <c r="C16" s="68">
        <v>9750</v>
      </c>
      <c r="D16" s="68">
        <v>0</v>
      </c>
      <c r="E16" s="61">
        <v>9750</v>
      </c>
      <c r="F16" s="61">
        <v>0</v>
      </c>
      <c r="G16" s="61">
        <v>0</v>
      </c>
      <c r="H16" s="61">
        <f>SUM(D16:G16)</f>
        <v>9750</v>
      </c>
      <c r="I16" s="57">
        <f t="shared" ref="I16:I34" si="1">C16-H16</f>
        <v>0</v>
      </c>
    </row>
    <row r="17" spans="1:9">
      <c r="A17" s="54"/>
      <c r="B17" s="64" t="s">
        <v>241</v>
      </c>
      <c r="C17" s="68">
        <v>42391</v>
      </c>
      <c r="D17" s="68">
        <v>0</v>
      </c>
      <c r="E17" s="61">
        <v>30391</v>
      </c>
      <c r="F17" s="61">
        <v>12000</v>
      </c>
      <c r="G17" s="61">
        <v>0</v>
      </c>
      <c r="H17" s="61">
        <f t="shared" ref="H17:H20" si="2">SUM(D17:G17)</f>
        <v>42391</v>
      </c>
      <c r="I17" s="57">
        <f t="shared" si="1"/>
        <v>0</v>
      </c>
    </row>
    <row r="18" spans="1:9">
      <c r="A18" s="54"/>
      <c r="B18" s="64" t="s">
        <v>267</v>
      </c>
      <c r="C18" s="68">
        <v>34482.78</v>
      </c>
      <c r="D18" s="68">
        <v>0</v>
      </c>
      <c r="E18" s="61">
        <v>0</v>
      </c>
      <c r="F18" s="61">
        <v>9000</v>
      </c>
      <c r="G18" s="61">
        <v>25482.78</v>
      </c>
      <c r="H18" s="61">
        <f t="shared" si="2"/>
        <v>34482.78</v>
      </c>
      <c r="I18" s="57">
        <f t="shared" si="1"/>
        <v>0</v>
      </c>
    </row>
    <row r="19" spans="1:9">
      <c r="A19" s="54"/>
      <c r="B19" s="64" t="s">
        <v>268</v>
      </c>
      <c r="C19" s="68">
        <v>7445</v>
      </c>
      <c r="D19" s="68">
        <v>0</v>
      </c>
      <c r="E19" s="61">
        <v>7445</v>
      </c>
      <c r="F19" s="61">
        <v>0</v>
      </c>
      <c r="G19" s="61">
        <v>0</v>
      </c>
      <c r="H19" s="61">
        <f t="shared" si="2"/>
        <v>7445</v>
      </c>
      <c r="I19" s="57">
        <f t="shared" si="1"/>
        <v>0</v>
      </c>
    </row>
    <row r="20" spans="1:9">
      <c r="A20" s="54"/>
      <c r="B20" s="64" t="s">
        <v>269</v>
      </c>
      <c r="C20" s="68">
        <v>1260</v>
      </c>
      <c r="D20" s="68">
        <v>0</v>
      </c>
      <c r="E20" s="61">
        <v>0</v>
      </c>
      <c r="F20" s="61">
        <v>0</v>
      </c>
      <c r="G20" s="61">
        <v>0</v>
      </c>
      <c r="H20" s="61">
        <f t="shared" si="2"/>
        <v>0</v>
      </c>
      <c r="I20" s="57">
        <f t="shared" si="1"/>
        <v>1260</v>
      </c>
    </row>
    <row r="21" spans="1:9" s="21" customFormat="1" ht="11.25">
      <c r="B21" s="62" t="s">
        <v>270</v>
      </c>
      <c r="C21" s="72">
        <v>26434</v>
      </c>
      <c r="D21" s="72">
        <v>5500</v>
      </c>
      <c r="E21" s="73">
        <v>17500</v>
      </c>
      <c r="F21" s="73">
        <v>3434</v>
      </c>
      <c r="G21" s="73">
        <v>0</v>
      </c>
      <c r="H21" s="73">
        <f>SUM(D21:G21)</f>
        <v>26434</v>
      </c>
      <c r="I21" s="73">
        <f t="shared" si="1"/>
        <v>0</v>
      </c>
    </row>
    <row r="22" spans="1:9" s="21" customFormat="1" ht="11.25">
      <c r="B22" s="62" t="s">
        <v>271</v>
      </c>
      <c r="C22" s="72">
        <v>1850</v>
      </c>
      <c r="D22" s="72">
        <v>0</v>
      </c>
      <c r="E22" s="73">
        <v>1850</v>
      </c>
      <c r="F22" s="73">
        <v>0</v>
      </c>
      <c r="G22" s="73">
        <v>0</v>
      </c>
      <c r="H22" s="73">
        <f t="shared" ref="H22:H31" si="3">SUM(D22:G22)</f>
        <v>1850</v>
      </c>
      <c r="I22" s="73">
        <f t="shared" si="1"/>
        <v>0</v>
      </c>
    </row>
    <row r="23" spans="1:9" s="21" customFormat="1" ht="11.25">
      <c r="B23" s="62" t="s">
        <v>272</v>
      </c>
      <c r="C23" s="72">
        <v>3120</v>
      </c>
      <c r="D23" s="72">
        <v>0</v>
      </c>
      <c r="E23" s="73">
        <v>3120</v>
      </c>
      <c r="F23" s="73">
        <v>0</v>
      </c>
      <c r="G23" s="73">
        <v>0</v>
      </c>
      <c r="H23" s="73">
        <f t="shared" si="3"/>
        <v>3120</v>
      </c>
      <c r="I23" s="73">
        <f t="shared" si="1"/>
        <v>0</v>
      </c>
    </row>
    <row r="24" spans="1:9" s="21" customFormat="1" ht="11.25">
      <c r="B24" s="62" t="s">
        <v>273</v>
      </c>
      <c r="C24" s="72">
        <v>1780</v>
      </c>
      <c r="D24" s="72">
        <v>0</v>
      </c>
      <c r="E24" s="73">
        <v>0</v>
      </c>
      <c r="F24" s="73">
        <v>1780</v>
      </c>
      <c r="G24" s="73">
        <v>0</v>
      </c>
      <c r="H24" s="73">
        <f t="shared" si="3"/>
        <v>1780</v>
      </c>
      <c r="I24" s="73">
        <f t="shared" si="1"/>
        <v>0</v>
      </c>
    </row>
    <row r="25" spans="1:9" s="21" customFormat="1" ht="11.25">
      <c r="B25" s="62" t="s">
        <v>274</v>
      </c>
      <c r="C25" s="72">
        <v>7446</v>
      </c>
      <c r="D25" s="72">
        <v>0</v>
      </c>
      <c r="E25" s="73">
        <v>7446</v>
      </c>
      <c r="F25" s="73">
        <v>0</v>
      </c>
      <c r="G25" s="73">
        <v>0</v>
      </c>
      <c r="H25" s="73">
        <f t="shared" si="3"/>
        <v>7446</v>
      </c>
      <c r="I25" s="73">
        <f t="shared" si="1"/>
        <v>0</v>
      </c>
    </row>
    <row r="26" spans="1:9" s="21" customFormat="1" ht="11.25">
      <c r="B26" s="62" t="s">
        <v>275</v>
      </c>
      <c r="C26" s="72">
        <v>3510</v>
      </c>
      <c r="D26" s="72">
        <v>1500</v>
      </c>
      <c r="E26" s="73">
        <v>2010</v>
      </c>
      <c r="F26" s="73">
        <v>0</v>
      </c>
      <c r="G26" s="73">
        <v>0</v>
      </c>
      <c r="H26" s="73">
        <f t="shared" si="3"/>
        <v>3510</v>
      </c>
      <c r="I26" s="73">
        <f t="shared" si="1"/>
        <v>0</v>
      </c>
    </row>
    <row r="27" spans="1:9" s="21" customFormat="1" ht="11.25">
      <c r="B27" s="62" t="s">
        <v>245</v>
      </c>
      <c r="C27" s="72">
        <v>9500</v>
      </c>
      <c r="D27" s="72">
        <v>9500</v>
      </c>
      <c r="E27" s="73">
        <v>0</v>
      </c>
      <c r="F27" s="73">
        <v>0</v>
      </c>
      <c r="G27" s="73">
        <v>0</v>
      </c>
      <c r="H27" s="73">
        <f t="shared" si="3"/>
        <v>9500</v>
      </c>
      <c r="I27" s="73">
        <f t="shared" si="1"/>
        <v>0</v>
      </c>
    </row>
    <row r="28" spans="1:9" s="21" customFormat="1" ht="11.25">
      <c r="B28" s="62" t="s">
        <v>276</v>
      </c>
      <c r="C28" s="72">
        <v>22250</v>
      </c>
      <c r="D28" s="72">
        <v>12500</v>
      </c>
      <c r="E28" s="73">
        <v>9750</v>
      </c>
      <c r="F28" s="73">
        <v>0</v>
      </c>
      <c r="G28" s="73">
        <v>0</v>
      </c>
      <c r="H28" s="73">
        <f t="shared" si="3"/>
        <v>22250</v>
      </c>
      <c r="I28" s="73">
        <f t="shared" si="1"/>
        <v>0</v>
      </c>
    </row>
    <row r="29" spans="1:9" s="21" customFormat="1" ht="11.25">
      <c r="B29" s="62" t="s">
        <v>277</v>
      </c>
      <c r="C29" s="72">
        <v>22850</v>
      </c>
      <c r="D29" s="72">
        <v>13000</v>
      </c>
      <c r="E29" s="73">
        <v>9850</v>
      </c>
      <c r="F29" s="73">
        <v>0</v>
      </c>
      <c r="G29" s="73">
        <v>0</v>
      </c>
      <c r="H29" s="73">
        <f t="shared" si="3"/>
        <v>22850</v>
      </c>
      <c r="I29" s="73">
        <f t="shared" si="1"/>
        <v>0</v>
      </c>
    </row>
    <row r="30" spans="1:9" s="21" customFormat="1" ht="11.25">
      <c r="B30" s="62" t="s">
        <v>278</v>
      </c>
      <c r="C30" s="72">
        <v>57663</v>
      </c>
      <c r="D30" s="72">
        <v>0</v>
      </c>
      <c r="E30" s="73">
        <v>8500</v>
      </c>
      <c r="F30" s="73">
        <v>32000</v>
      </c>
      <c r="G30" s="73">
        <v>17163</v>
      </c>
      <c r="H30" s="73">
        <f t="shared" si="3"/>
        <v>57663</v>
      </c>
      <c r="I30" s="73">
        <f t="shared" si="1"/>
        <v>0</v>
      </c>
    </row>
    <row r="31" spans="1:9" s="21" customFormat="1" ht="11.25">
      <c r="B31" s="62" t="s">
        <v>244</v>
      </c>
      <c r="C31" s="72">
        <v>39000</v>
      </c>
      <c r="D31" s="72">
        <v>39000</v>
      </c>
      <c r="E31" s="73">
        <v>0</v>
      </c>
      <c r="F31" s="73">
        <v>0</v>
      </c>
      <c r="G31" s="73">
        <v>0</v>
      </c>
      <c r="H31" s="73">
        <f t="shared" si="3"/>
        <v>39000</v>
      </c>
      <c r="I31" s="73">
        <f t="shared" si="1"/>
        <v>0</v>
      </c>
    </row>
    <row r="32" spans="1:9">
      <c r="A32" s="54"/>
      <c r="B32" s="64" t="s">
        <v>279</v>
      </c>
      <c r="C32" s="68">
        <v>208542.96</v>
      </c>
      <c r="D32" s="68">
        <v>40700</v>
      </c>
      <c r="E32" s="61">
        <v>64000</v>
      </c>
      <c r="F32" s="61">
        <v>69000</v>
      </c>
      <c r="G32" s="61">
        <v>34842.959999999999</v>
      </c>
      <c r="H32" s="61">
        <f>SUM(D32:G32)</f>
        <v>208542.96</v>
      </c>
      <c r="I32" s="57">
        <f t="shared" si="1"/>
        <v>0</v>
      </c>
    </row>
    <row r="33" spans="1:9">
      <c r="A33" s="54"/>
      <c r="B33" s="64" t="s">
        <v>243</v>
      </c>
      <c r="C33" s="68">
        <v>10009</v>
      </c>
      <c r="D33" s="68">
        <v>3000</v>
      </c>
      <c r="E33" s="61">
        <v>0</v>
      </c>
      <c r="F33" s="61">
        <v>0</v>
      </c>
      <c r="G33" s="61">
        <v>0</v>
      </c>
      <c r="H33" s="61">
        <f t="shared" ref="H33:H34" si="4">SUM(D33:G33)</f>
        <v>3000</v>
      </c>
      <c r="I33" s="57">
        <f t="shared" si="1"/>
        <v>7009</v>
      </c>
    </row>
    <row r="34" spans="1:9" s="21" customFormat="1" ht="11.25">
      <c r="B34" s="62" t="s">
        <v>280</v>
      </c>
      <c r="C34" s="72">
        <v>13786.5</v>
      </c>
      <c r="D34" s="72">
        <v>0</v>
      </c>
      <c r="E34" s="73">
        <v>6000</v>
      </c>
      <c r="F34" s="73">
        <v>7786.5</v>
      </c>
      <c r="G34" s="73">
        <v>0</v>
      </c>
      <c r="H34" s="61">
        <f t="shared" si="4"/>
        <v>13786.5</v>
      </c>
      <c r="I34" s="73">
        <f t="shared" si="1"/>
        <v>0</v>
      </c>
    </row>
    <row r="35" spans="1:9">
      <c r="A35" s="23"/>
      <c r="B35" s="60" t="s">
        <v>16</v>
      </c>
      <c r="C35" s="74">
        <f t="shared" ref="C35:I35" si="5">SUM(C16:C34)</f>
        <v>523070.24</v>
      </c>
      <c r="D35" s="75">
        <f t="shared" si="5"/>
        <v>124700</v>
      </c>
      <c r="E35" s="75">
        <f t="shared" si="5"/>
        <v>177612</v>
      </c>
      <c r="F35" s="75">
        <f t="shared" si="5"/>
        <v>135000.5</v>
      </c>
      <c r="G35" s="75">
        <f t="shared" si="5"/>
        <v>77488.739999999991</v>
      </c>
      <c r="H35" s="75">
        <f t="shared" si="5"/>
        <v>514801.24</v>
      </c>
      <c r="I35" s="75">
        <f t="shared" si="5"/>
        <v>8269</v>
      </c>
    </row>
    <row r="36" spans="1:9" ht="2.1" customHeight="1"/>
    <row r="37" spans="1:9">
      <c r="A37" s="4" t="s">
        <v>58</v>
      </c>
      <c r="B37" s="4"/>
    </row>
    <row r="38" spans="1:9">
      <c r="A38" s="54"/>
      <c r="B38" s="64" t="s">
        <v>281</v>
      </c>
      <c r="C38" s="68">
        <v>24275</v>
      </c>
      <c r="D38" s="68"/>
      <c r="E38" s="61">
        <v>24250</v>
      </c>
      <c r="F38" s="61">
        <v>0</v>
      </c>
      <c r="G38" s="61">
        <v>0</v>
      </c>
      <c r="H38" s="61">
        <f>SUM(E38:G38)</f>
        <v>24250</v>
      </c>
      <c r="I38" s="61">
        <f t="shared" ref="I38:I68" si="6">C38-H38</f>
        <v>25</v>
      </c>
    </row>
    <row r="39" spans="1:9" s="21" customFormat="1" ht="11.25">
      <c r="B39" s="62" t="s">
        <v>282</v>
      </c>
      <c r="C39" s="72">
        <v>30350</v>
      </c>
      <c r="D39" s="72"/>
      <c r="E39" s="73">
        <v>30350</v>
      </c>
      <c r="F39" s="73">
        <v>0</v>
      </c>
      <c r="G39" s="73">
        <v>0</v>
      </c>
      <c r="H39" s="73">
        <f t="shared" ref="H39:H68" si="7">SUM(E39:G39)</f>
        <v>30350</v>
      </c>
      <c r="I39" s="73">
        <f t="shared" si="6"/>
        <v>0</v>
      </c>
    </row>
    <row r="40" spans="1:9">
      <c r="A40" s="54"/>
      <c r="B40" s="64" t="s">
        <v>283</v>
      </c>
      <c r="C40" s="68">
        <v>900</v>
      </c>
      <c r="D40" s="68"/>
      <c r="E40" s="61">
        <v>900</v>
      </c>
      <c r="F40" s="61">
        <v>0</v>
      </c>
      <c r="G40" s="61">
        <v>0</v>
      </c>
      <c r="H40" s="61">
        <f t="shared" si="7"/>
        <v>900</v>
      </c>
      <c r="I40" s="61">
        <f t="shared" si="6"/>
        <v>0</v>
      </c>
    </row>
    <row r="41" spans="1:9" s="21" customFormat="1" ht="11.25">
      <c r="B41" s="62" t="s">
        <v>63</v>
      </c>
      <c r="C41" s="72">
        <v>750</v>
      </c>
      <c r="D41" s="72"/>
      <c r="E41" s="73">
        <v>750</v>
      </c>
      <c r="F41" s="73">
        <v>0</v>
      </c>
      <c r="G41" s="73">
        <v>0</v>
      </c>
      <c r="H41" s="73">
        <f t="shared" si="7"/>
        <v>750</v>
      </c>
      <c r="I41" s="73">
        <f t="shared" si="6"/>
        <v>0</v>
      </c>
    </row>
    <row r="42" spans="1:9">
      <c r="A42" s="54"/>
      <c r="B42" s="64" t="s">
        <v>64</v>
      </c>
      <c r="C42" s="68">
        <v>5575.83</v>
      </c>
      <c r="D42" s="68"/>
      <c r="E42" s="61">
        <v>5575.83</v>
      </c>
      <c r="F42" s="61">
        <v>0</v>
      </c>
      <c r="G42" s="61">
        <v>0</v>
      </c>
      <c r="H42" s="61">
        <f t="shared" si="7"/>
        <v>5575.83</v>
      </c>
      <c r="I42" s="61">
        <f t="shared" si="6"/>
        <v>0</v>
      </c>
    </row>
    <row r="43" spans="1:9" s="21" customFormat="1" ht="11.25">
      <c r="B43" s="62" t="s">
        <v>65</v>
      </c>
      <c r="C43" s="72">
        <v>892.26</v>
      </c>
      <c r="D43" s="72"/>
      <c r="E43" s="73">
        <v>892.26</v>
      </c>
      <c r="F43" s="73">
        <v>0</v>
      </c>
      <c r="G43" s="73">
        <v>0</v>
      </c>
      <c r="H43" s="73">
        <f t="shared" si="7"/>
        <v>892.26</v>
      </c>
      <c r="I43" s="73">
        <f t="shared" si="6"/>
        <v>0</v>
      </c>
    </row>
    <row r="44" spans="1:9">
      <c r="A44" s="54"/>
      <c r="B44" s="64" t="s">
        <v>66</v>
      </c>
      <c r="C44" s="68">
        <v>8554.6200000000008</v>
      </c>
      <c r="D44" s="68"/>
      <c r="E44" s="61">
        <v>8554.6200000000008</v>
      </c>
      <c r="F44" s="61">
        <v>0</v>
      </c>
      <c r="G44" s="61">
        <v>0</v>
      </c>
      <c r="H44" s="61">
        <f t="shared" si="7"/>
        <v>8554.6200000000008</v>
      </c>
      <c r="I44" s="61">
        <f t="shared" si="6"/>
        <v>0</v>
      </c>
    </row>
    <row r="45" spans="1:9" s="21" customFormat="1" ht="11.25">
      <c r="B45" s="62" t="s">
        <v>284</v>
      </c>
      <c r="C45" s="72">
        <v>11641.5</v>
      </c>
      <c r="D45" s="72"/>
      <c r="E45" s="73">
        <v>0</v>
      </c>
      <c r="F45" s="73">
        <v>1713</v>
      </c>
      <c r="G45" s="73">
        <v>0</v>
      </c>
      <c r="H45" s="73">
        <f t="shared" si="7"/>
        <v>1713</v>
      </c>
      <c r="I45" s="73">
        <f t="shared" si="6"/>
        <v>9928.5</v>
      </c>
    </row>
    <row r="46" spans="1:9">
      <c r="A46" s="54"/>
      <c r="B46" s="64" t="s">
        <v>285</v>
      </c>
      <c r="C46" s="68">
        <v>9137.74</v>
      </c>
      <c r="D46" s="68"/>
      <c r="E46" s="61">
        <v>0</v>
      </c>
      <c r="F46" s="61">
        <v>1730</v>
      </c>
      <c r="G46" s="61">
        <v>0</v>
      </c>
      <c r="H46" s="61">
        <f t="shared" si="7"/>
        <v>1730</v>
      </c>
      <c r="I46" s="61">
        <f t="shared" si="6"/>
        <v>7407.74</v>
      </c>
    </row>
    <row r="47" spans="1:9" s="21" customFormat="1" ht="11.25">
      <c r="B47" s="62" t="s">
        <v>286</v>
      </c>
      <c r="C47" s="72">
        <v>1463.35</v>
      </c>
      <c r="D47" s="72"/>
      <c r="E47" s="73">
        <v>0</v>
      </c>
      <c r="F47" s="73">
        <v>1463.35</v>
      </c>
      <c r="G47" s="73">
        <v>0</v>
      </c>
      <c r="H47" s="73">
        <f t="shared" si="7"/>
        <v>1463.35</v>
      </c>
      <c r="I47" s="73">
        <f t="shared" si="6"/>
        <v>0</v>
      </c>
    </row>
    <row r="48" spans="1:9">
      <c r="A48" s="54"/>
      <c r="B48" s="64" t="s">
        <v>67</v>
      </c>
      <c r="C48" s="68">
        <v>20343</v>
      </c>
      <c r="D48" s="68"/>
      <c r="E48" s="61">
        <v>1565</v>
      </c>
      <c r="F48" s="61">
        <v>5025</v>
      </c>
      <c r="G48" s="61">
        <v>8000</v>
      </c>
      <c r="H48" s="61">
        <f t="shared" si="7"/>
        <v>14590</v>
      </c>
      <c r="I48" s="61">
        <f t="shared" si="6"/>
        <v>5753</v>
      </c>
    </row>
    <row r="49" spans="1:9" s="21" customFormat="1" ht="11.25">
      <c r="B49" s="62" t="s">
        <v>287</v>
      </c>
      <c r="C49" s="72">
        <v>2310</v>
      </c>
      <c r="D49" s="72"/>
      <c r="E49" s="73">
        <v>1970</v>
      </c>
      <c r="F49" s="73">
        <v>0</v>
      </c>
      <c r="G49" s="73">
        <v>0</v>
      </c>
      <c r="H49" s="73">
        <f t="shared" si="7"/>
        <v>1970</v>
      </c>
      <c r="I49" s="73">
        <f t="shared" si="6"/>
        <v>340</v>
      </c>
    </row>
    <row r="50" spans="1:9">
      <c r="A50" s="54"/>
      <c r="B50" s="64" t="s">
        <v>288</v>
      </c>
      <c r="C50" s="68">
        <v>26339.84</v>
      </c>
      <c r="D50" s="68"/>
      <c r="E50" s="61">
        <v>15652.08</v>
      </c>
      <c r="F50" s="61">
        <v>4384.87</v>
      </c>
      <c r="G50" s="61">
        <v>5381.44</v>
      </c>
      <c r="H50" s="61">
        <f t="shared" si="7"/>
        <v>25418.39</v>
      </c>
      <c r="I50" s="61">
        <f t="shared" si="6"/>
        <v>921.45000000000073</v>
      </c>
    </row>
    <row r="51" spans="1:9" s="21" customFormat="1" ht="11.25">
      <c r="B51" s="62" t="s">
        <v>68</v>
      </c>
      <c r="C51" s="72">
        <v>5825</v>
      </c>
      <c r="D51" s="72"/>
      <c r="E51" s="73">
        <v>5825</v>
      </c>
      <c r="F51" s="73">
        <v>0</v>
      </c>
      <c r="G51" s="73">
        <v>0</v>
      </c>
      <c r="H51" s="73">
        <f t="shared" si="7"/>
        <v>5825</v>
      </c>
      <c r="I51" s="73">
        <f t="shared" si="6"/>
        <v>0</v>
      </c>
    </row>
    <row r="52" spans="1:9">
      <c r="A52" s="54"/>
      <c r="B52" s="64" t="s">
        <v>69</v>
      </c>
      <c r="C52" s="68">
        <v>1088.75</v>
      </c>
      <c r="D52" s="68"/>
      <c r="E52" s="61">
        <v>1088.75</v>
      </c>
      <c r="F52" s="61">
        <v>0</v>
      </c>
      <c r="G52" s="61">
        <v>0</v>
      </c>
      <c r="H52" s="61">
        <f t="shared" si="7"/>
        <v>1088.75</v>
      </c>
      <c r="I52" s="61">
        <f t="shared" si="6"/>
        <v>0</v>
      </c>
    </row>
    <row r="53" spans="1:9" s="21" customFormat="1" ht="11.25">
      <c r="B53" s="62" t="s">
        <v>70</v>
      </c>
      <c r="C53" s="72">
        <v>7945.26</v>
      </c>
      <c r="D53" s="72"/>
      <c r="E53" s="73">
        <v>7945.26</v>
      </c>
      <c r="F53" s="73">
        <v>0</v>
      </c>
      <c r="G53" s="73">
        <v>0</v>
      </c>
      <c r="H53" s="73">
        <f t="shared" si="7"/>
        <v>7945.26</v>
      </c>
      <c r="I53" s="73">
        <f t="shared" si="6"/>
        <v>0</v>
      </c>
    </row>
    <row r="54" spans="1:9">
      <c r="A54" s="54"/>
      <c r="B54" s="64" t="s">
        <v>289</v>
      </c>
      <c r="C54" s="68">
        <v>2271</v>
      </c>
      <c r="D54" s="68"/>
      <c r="E54" s="61">
        <v>2271</v>
      </c>
      <c r="F54" s="61">
        <v>0</v>
      </c>
      <c r="G54" s="61">
        <v>0</v>
      </c>
      <c r="H54" s="61">
        <f t="shared" si="7"/>
        <v>2271</v>
      </c>
      <c r="I54" s="61">
        <f t="shared" si="6"/>
        <v>0</v>
      </c>
    </row>
    <row r="55" spans="1:9" s="21" customFormat="1" ht="11.25">
      <c r="B55" s="62" t="s">
        <v>290</v>
      </c>
      <c r="C55" s="72">
        <v>123.82</v>
      </c>
      <c r="D55" s="72"/>
      <c r="E55" s="73">
        <v>123.82</v>
      </c>
      <c r="F55" s="73">
        <v>0</v>
      </c>
      <c r="G55" s="73">
        <v>0</v>
      </c>
      <c r="H55" s="73">
        <f t="shared" si="7"/>
        <v>123.82</v>
      </c>
      <c r="I55" s="73">
        <f t="shared" si="6"/>
        <v>0</v>
      </c>
    </row>
    <row r="56" spans="1:9">
      <c r="A56" s="54"/>
      <c r="B56" s="64" t="s">
        <v>291</v>
      </c>
      <c r="C56" s="68">
        <v>460</v>
      </c>
      <c r="D56" s="68"/>
      <c r="E56" s="61">
        <v>460</v>
      </c>
      <c r="F56" s="61">
        <v>0</v>
      </c>
      <c r="G56" s="61">
        <v>0</v>
      </c>
      <c r="H56" s="61">
        <f t="shared" si="7"/>
        <v>460</v>
      </c>
      <c r="I56" s="61">
        <f t="shared" si="6"/>
        <v>0</v>
      </c>
    </row>
    <row r="57" spans="1:9" s="21" customFormat="1" ht="11.25">
      <c r="B57" s="62" t="s">
        <v>292</v>
      </c>
      <c r="C57" s="72">
        <v>10021</v>
      </c>
      <c r="D57" s="72"/>
      <c r="E57" s="73">
        <v>10021</v>
      </c>
      <c r="F57" s="73">
        <v>0</v>
      </c>
      <c r="G57" s="73">
        <v>0</v>
      </c>
      <c r="H57" s="73">
        <f t="shared" si="7"/>
        <v>10021</v>
      </c>
      <c r="I57" s="73">
        <f t="shared" si="6"/>
        <v>0</v>
      </c>
    </row>
    <row r="58" spans="1:9">
      <c r="A58" s="54"/>
      <c r="B58" s="64" t="s">
        <v>293</v>
      </c>
      <c r="C58" s="68">
        <v>500</v>
      </c>
      <c r="D58" s="68"/>
      <c r="E58" s="61">
        <v>500</v>
      </c>
      <c r="F58" s="61">
        <v>0</v>
      </c>
      <c r="G58" s="61">
        <v>0</v>
      </c>
      <c r="H58" s="61">
        <f t="shared" si="7"/>
        <v>500</v>
      </c>
      <c r="I58" s="61">
        <f t="shared" si="6"/>
        <v>0</v>
      </c>
    </row>
    <row r="59" spans="1:9" s="21" customFormat="1" ht="11.25">
      <c r="B59" s="62" t="s">
        <v>294</v>
      </c>
      <c r="C59" s="72">
        <v>2400</v>
      </c>
      <c r="D59" s="72"/>
      <c r="E59" s="73">
        <v>2400</v>
      </c>
      <c r="F59" s="73">
        <v>0</v>
      </c>
      <c r="G59" s="73">
        <v>0</v>
      </c>
      <c r="H59" s="73">
        <f t="shared" si="7"/>
        <v>2400</v>
      </c>
      <c r="I59" s="73">
        <f t="shared" si="6"/>
        <v>0</v>
      </c>
    </row>
    <row r="60" spans="1:9">
      <c r="A60" s="54"/>
      <c r="B60" s="64" t="s">
        <v>295</v>
      </c>
      <c r="C60" s="68">
        <v>2500</v>
      </c>
      <c r="D60" s="68"/>
      <c r="E60" s="61">
        <v>2500</v>
      </c>
      <c r="F60" s="61">
        <v>0</v>
      </c>
      <c r="G60" s="61">
        <v>0</v>
      </c>
      <c r="H60" s="61">
        <f t="shared" si="7"/>
        <v>2500</v>
      </c>
      <c r="I60" s="61">
        <f t="shared" si="6"/>
        <v>0</v>
      </c>
    </row>
    <row r="61" spans="1:9" s="21" customFormat="1" ht="11.25">
      <c r="B61" s="62" t="s">
        <v>261</v>
      </c>
      <c r="C61" s="72">
        <v>920</v>
      </c>
      <c r="D61" s="72"/>
      <c r="E61" s="73">
        <v>920</v>
      </c>
      <c r="F61" s="73">
        <v>0</v>
      </c>
      <c r="G61" s="73">
        <v>0</v>
      </c>
      <c r="H61" s="73">
        <f t="shared" si="7"/>
        <v>920</v>
      </c>
      <c r="I61" s="73">
        <f t="shared" si="6"/>
        <v>0</v>
      </c>
    </row>
    <row r="62" spans="1:9">
      <c r="A62" s="54"/>
      <c r="B62" s="64" t="s">
        <v>296</v>
      </c>
      <c r="C62" s="68">
        <v>4935</v>
      </c>
      <c r="D62" s="68"/>
      <c r="E62" s="61">
        <v>4935</v>
      </c>
      <c r="F62" s="61">
        <v>0</v>
      </c>
      <c r="G62" s="61">
        <v>0</v>
      </c>
      <c r="H62" s="61">
        <f t="shared" si="7"/>
        <v>4935</v>
      </c>
      <c r="I62" s="61">
        <f t="shared" si="6"/>
        <v>0</v>
      </c>
    </row>
    <row r="63" spans="1:9" s="21" customFormat="1" ht="11.25">
      <c r="B63" s="62" t="s">
        <v>297</v>
      </c>
      <c r="C63" s="72">
        <v>1640</v>
      </c>
      <c r="D63" s="72"/>
      <c r="E63" s="73">
        <v>1640</v>
      </c>
      <c r="F63" s="73">
        <v>0</v>
      </c>
      <c r="G63" s="73">
        <v>0</v>
      </c>
      <c r="H63" s="73">
        <f t="shared" si="7"/>
        <v>1640</v>
      </c>
      <c r="I63" s="73">
        <f t="shared" si="6"/>
        <v>0</v>
      </c>
    </row>
    <row r="64" spans="1:9">
      <c r="A64" s="54"/>
      <c r="B64" s="64" t="s">
        <v>298</v>
      </c>
      <c r="C64" s="68">
        <v>2000</v>
      </c>
      <c r="D64" s="68"/>
      <c r="E64" s="61">
        <v>2000</v>
      </c>
      <c r="F64" s="61">
        <v>0</v>
      </c>
      <c r="G64" s="61">
        <v>0</v>
      </c>
      <c r="H64" s="61">
        <f t="shared" si="7"/>
        <v>2000</v>
      </c>
      <c r="I64" s="61">
        <f t="shared" si="6"/>
        <v>0</v>
      </c>
    </row>
    <row r="65" spans="1:9" s="21" customFormat="1" ht="11.25">
      <c r="B65" s="62" t="s">
        <v>299</v>
      </c>
      <c r="C65" s="72">
        <v>2990</v>
      </c>
      <c r="D65" s="72"/>
      <c r="E65" s="73">
        <v>2990</v>
      </c>
      <c r="F65" s="73">
        <v>0</v>
      </c>
      <c r="G65" s="73">
        <v>0</v>
      </c>
      <c r="H65" s="73">
        <f t="shared" si="7"/>
        <v>2990</v>
      </c>
      <c r="I65" s="73">
        <f t="shared" si="6"/>
        <v>0</v>
      </c>
    </row>
    <row r="66" spans="1:9">
      <c r="A66" s="54"/>
      <c r="B66" s="64" t="s">
        <v>71</v>
      </c>
      <c r="C66" s="68">
        <v>935</v>
      </c>
      <c r="D66" s="68"/>
      <c r="E66" s="61">
        <v>853</v>
      </c>
      <c r="F66" s="61">
        <v>0</v>
      </c>
      <c r="G66" s="61">
        <v>0</v>
      </c>
      <c r="H66" s="61">
        <f t="shared" si="7"/>
        <v>853</v>
      </c>
      <c r="I66" s="61">
        <f t="shared" si="6"/>
        <v>82</v>
      </c>
    </row>
    <row r="67" spans="1:9" s="21" customFormat="1" ht="11.25">
      <c r="B67" s="62" t="s">
        <v>72</v>
      </c>
      <c r="C67" s="72">
        <v>5788</v>
      </c>
      <c r="D67" s="72"/>
      <c r="E67" s="73">
        <v>5788</v>
      </c>
      <c r="F67" s="73">
        <v>0</v>
      </c>
      <c r="G67" s="73">
        <v>0</v>
      </c>
      <c r="H67" s="73">
        <f t="shared" si="7"/>
        <v>5788</v>
      </c>
      <c r="I67" s="73">
        <f t="shared" si="6"/>
        <v>0</v>
      </c>
    </row>
    <row r="68" spans="1:9">
      <c r="A68" s="54"/>
      <c r="B68" s="55" t="s">
        <v>73</v>
      </c>
      <c r="C68" s="69">
        <v>7394.14</v>
      </c>
      <c r="D68" s="69"/>
      <c r="E68" s="58">
        <v>6384.43</v>
      </c>
      <c r="F68" s="58">
        <v>0</v>
      </c>
      <c r="G68" s="58">
        <v>0</v>
      </c>
      <c r="H68" s="61">
        <f t="shared" si="7"/>
        <v>6384.43</v>
      </c>
      <c r="I68" s="61">
        <f t="shared" si="6"/>
        <v>1009.71</v>
      </c>
    </row>
    <row r="69" spans="1:9">
      <c r="A69" s="12"/>
      <c r="B69" s="60" t="s">
        <v>16</v>
      </c>
      <c r="C69" s="71">
        <f t="shared" ref="C69:I69" si="8">SUM(C38:C68)</f>
        <v>202270.11000000004</v>
      </c>
      <c r="D69" s="71">
        <f t="shared" si="8"/>
        <v>0</v>
      </c>
      <c r="E69" s="71">
        <f t="shared" si="8"/>
        <v>149105.04999999999</v>
      </c>
      <c r="F69" s="71">
        <f t="shared" si="8"/>
        <v>14316.220000000001</v>
      </c>
      <c r="G69" s="71">
        <f t="shared" si="8"/>
        <v>13381.439999999999</v>
      </c>
      <c r="H69" s="71">
        <f t="shared" si="8"/>
        <v>176802.71000000002</v>
      </c>
      <c r="I69" s="71">
        <f t="shared" si="8"/>
        <v>25467.399999999998</v>
      </c>
    </row>
    <row r="70" spans="1:9">
      <c r="A70" s="4" t="s">
        <v>59</v>
      </c>
      <c r="B70" s="4"/>
      <c r="C70" s="70"/>
      <c r="D70" s="70"/>
      <c r="E70" s="63"/>
      <c r="F70" s="63"/>
      <c r="G70" s="63"/>
      <c r="H70" s="63"/>
    </row>
    <row r="71" spans="1:9">
      <c r="A71" s="29"/>
      <c r="B71" s="21"/>
      <c r="C71" s="72">
        <v>0</v>
      </c>
      <c r="D71" s="72"/>
      <c r="E71" s="72">
        <v>0</v>
      </c>
      <c r="F71" s="72">
        <v>0</v>
      </c>
      <c r="G71" s="72">
        <v>0</v>
      </c>
      <c r="H71" s="72">
        <v>0</v>
      </c>
      <c r="I71" s="72">
        <f>C71-H71</f>
        <v>0</v>
      </c>
    </row>
    <row r="72" spans="1:9">
      <c r="A72" s="28"/>
      <c r="B72" s="18"/>
      <c r="C72" s="67">
        <v>0</v>
      </c>
      <c r="D72" s="67"/>
      <c r="E72" s="67">
        <v>0</v>
      </c>
      <c r="F72" s="67">
        <v>0</v>
      </c>
      <c r="G72" s="67">
        <v>0</v>
      </c>
      <c r="H72" s="67">
        <v>0</v>
      </c>
      <c r="I72" s="67">
        <f>C72-H72</f>
        <v>0</v>
      </c>
    </row>
    <row r="73" spans="1:9">
      <c r="A73" s="23"/>
      <c r="B73" s="23" t="s">
        <v>16</v>
      </c>
      <c r="C73" s="71">
        <f t="shared" ref="C73:I73" si="9">SUM(C71:C72)</f>
        <v>0</v>
      </c>
      <c r="D73" s="71"/>
      <c r="E73" s="59">
        <f t="shared" si="9"/>
        <v>0</v>
      </c>
      <c r="F73" s="59">
        <f t="shared" si="9"/>
        <v>0</v>
      </c>
      <c r="G73" s="59">
        <f t="shared" si="9"/>
        <v>0</v>
      </c>
      <c r="H73" s="59">
        <f t="shared" si="9"/>
        <v>0</v>
      </c>
      <c r="I73" s="59">
        <f t="shared" si="9"/>
        <v>0</v>
      </c>
    </row>
    <row r="74" spans="1:9" ht="3" customHeight="1"/>
    <row r="75" spans="1:9">
      <c r="A75" s="4" t="s">
        <v>74</v>
      </c>
      <c r="B75" s="4"/>
      <c r="C75" s="78">
        <f t="shared" ref="C75:I75" si="10">C13+C35+C69+C73</f>
        <v>1107960.47</v>
      </c>
      <c r="D75" s="78">
        <f t="shared" si="10"/>
        <v>124700</v>
      </c>
      <c r="E75" s="78">
        <f t="shared" si="10"/>
        <v>377005.05</v>
      </c>
      <c r="F75" s="78">
        <f t="shared" si="10"/>
        <v>183234.72</v>
      </c>
      <c r="G75" s="78">
        <f t="shared" si="10"/>
        <v>229538.18</v>
      </c>
      <c r="H75" s="78">
        <f t="shared" si="10"/>
        <v>914477.95</v>
      </c>
      <c r="I75" s="78">
        <f t="shared" si="10"/>
        <v>193482.52</v>
      </c>
    </row>
  </sheetData>
  <phoneticPr fontId="11" type="noConversion"/>
  <pageMargins left="0.37" right="0.25" top="0.72" bottom="1" header="0.5" footer="0.5"/>
  <pageSetup orientation="portrait" horizontalDpi="300" verticalDpi="300" r:id="rId1"/>
  <headerFooter alignWithMargins="0">
    <oddFooter>&amp;C© Copyright, 2003, JaxWorks, All Rights Reserved.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59</vt:i4>
      </vt:variant>
    </vt:vector>
  </HeadingPairs>
  <TitlesOfParts>
    <vt:vector size="67" baseType="lpstr">
      <vt:lpstr>Content</vt:lpstr>
      <vt:lpstr>IS 2008</vt:lpstr>
      <vt:lpstr>CF 2008</vt:lpstr>
      <vt:lpstr>Bills Receivable</vt:lpstr>
      <vt:lpstr>Bills Payable</vt:lpstr>
      <vt:lpstr>BRS</vt:lpstr>
      <vt:lpstr>BRS (2)</vt:lpstr>
      <vt:lpstr>Prior Period Liabilities</vt:lpstr>
      <vt:lpstr>'CF 2008'!Cash_Flow_Total</vt:lpstr>
      <vt:lpstr>'Prior Period Liabilities'!Cash_Flow_Total</vt:lpstr>
      <vt:lpstr>'IS 2008'!COS_Detail</vt:lpstr>
      <vt:lpstr>'IS 2008'!COS_Title</vt:lpstr>
      <vt:lpstr>'IS 2008'!COS_Total</vt:lpstr>
      <vt:lpstr>'CF 2008'!FINAN_Detail</vt:lpstr>
      <vt:lpstr>'Prior Period Liabilities'!FINAN_Detail</vt:lpstr>
      <vt:lpstr>'CF 2008'!FINAN_Title</vt:lpstr>
      <vt:lpstr>'Prior Period Liabilities'!FINAN_Title</vt:lpstr>
      <vt:lpstr>'CF 2008'!FINAN_Total</vt:lpstr>
      <vt:lpstr>'Prior Period Liabilities'!FINAN_Total</vt:lpstr>
      <vt:lpstr>'IS 2008'!GL.Account.Number</vt:lpstr>
      <vt:lpstr>'IS 2008'!GL.Description</vt:lpstr>
      <vt:lpstr>'IS 2008'!Gross_Profit_Calc</vt:lpstr>
      <vt:lpstr>'CF 2008'!INVES_Detail</vt:lpstr>
      <vt:lpstr>'Prior Period Liabilities'!INVES_Detail</vt:lpstr>
      <vt:lpstr>'CF 2008'!INVES_Title</vt:lpstr>
      <vt:lpstr>'Prior Period Liabilities'!INVES_Title</vt:lpstr>
      <vt:lpstr>'CF 2008'!INVES_Total</vt:lpstr>
      <vt:lpstr>'Prior Period Liabilities'!INVES_Total</vt:lpstr>
      <vt:lpstr>'IS 2008'!IT_Detail</vt:lpstr>
      <vt:lpstr>'IS 2008'!IT_Title</vt:lpstr>
      <vt:lpstr>'IS 2008'!IT_Total</vt:lpstr>
      <vt:lpstr>'IS 2008'!NetIncome_after_Tax</vt:lpstr>
      <vt:lpstr>'IS 2008'!NetIncome_before_Tax</vt:lpstr>
      <vt:lpstr>'IS 2008'!OE_Detail</vt:lpstr>
      <vt:lpstr>'IS 2008'!OE_Title</vt:lpstr>
      <vt:lpstr>'IS 2008'!OE_Total</vt:lpstr>
      <vt:lpstr>'IS 2008'!OI_Detail</vt:lpstr>
      <vt:lpstr>'IS 2008'!OI_Title</vt:lpstr>
      <vt:lpstr>'IS 2008'!OI_Total</vt:lpstr>
      <vt:lpstr>'IS 2008'!OOE_Detail</vt:lpstr>
      <vt:lpstr>'IS 2008'!OOE_Title</vt:lpstr>
      <vt:lpstr>'IS 2008'!OOE_Total</vt:lpstr>
      <vt:lpstr>'CF 2008'!OPER_Detail</vt:lpstr>
      <vt:lpstr>'Prior Period Liabilities'!OPER_Detail</vt:lpstr>
      <vt:lpstr>'CF 2008'!OPER_Title</vt:lpstr>
      <vt:lpstr>'Prior Period Liabilities'!OPER_Title</vt:lpstr>
      <vt:lpstr>'CF 2008'!OPER_Total</vt:lpstr>
      <vt:lpstr>'Prior Period Liabilities'!OPER_Total</vt:lpstr>
      <vt:lpstr>'CF 2008'!Prime.Account.Number</vt:lpstr>
      <vt:lpstr>'Prior Period Liabilities'!Prime.Account.Number</vt:lpstr>
      <vt:lpstr>'CF 2008'!Prime.Description</vt:lpstr>
      <vt:lpstr>'Prior Period Liabilities'!Prime.Description</vt:lpstr>
      <vt:lpstr>'CF 2008'!Print_Area</vt:lpstr>
      <vt:lpstr>Content!Print_Area</vt:lpstr>
      <vt:lpstr>'IS 2008'!Print_Area</vt:lpstr>
      <vt:lpstr>'Prior Period Liabilities'!Print_Area</vt:lpstr>
      <vt:lpstr>'CF 2008'!Print_Titles</vt:lpstr>
      <vt:lpstr>'IS 2008'!Print_Titles</vt:lpstr>
      <vt:lpstr>'Prior Period Liabilities'!Print_Titles</vt:lpstr>
      <vt:lpstr>'Prior Period Liabilities'!QA.Bottom.Right</vt:lpstr>
      <vt:lpstr>'IS 2008'!QA.Top.Left</vt:lpstr>
      <vt:lpstr>'CF 2008'!Report.Date</vt:lpstr>
      <vt:lpstr>'IS 2008'!Report.Date</vt:lpstr>
      <vt:lpstr>'Prior Period Liabilities'!Report.Date</vt:lpstr>
      <vt:lpstr>'IS 2008'!REV_Detail</vt:lpstr>
      <vt:lpstr>'IS 2008'!REV_Title</vt:lpstr>
      <vt:lpstr>'IS 2008'!REV_Total</vt:lpstr>
    </vt:vector>
  </TitlesOfParts>
  <Company>JaxWorks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NeoToys by JaxWorks</dc:title>
  <dc:creator>JaxWorks</dc:creator>
  <dc:description>© Copyright, 2005-2006, Jaxworks, All Rights Reserved.</dc:description>
  <cp:lastModifiedBy>Anthony</cp:lastModifiedBy>
  <cp:lastPrinted>2009-01-08T14:08:38Z</cp:lastPrinted>
  <dcterms:created xsi:type="dcterms:W3CDTF">2000-03-23T19:33:58Z</dcterms:created>
  <dcterms:modified xsi:type="dcterms:W3CDTF">2009-01-20T06:00:30Z</dcterms:modified>
</cp:coreProperties>
</file>